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00 - vedlejší rozpočtové..." sheetId="2" r:id="rId2"/>
    <sheet name="001 - SO 101 PARKOVIŠTĚ" sheetId="3" r:id="rId3"/>
    <sheet name="002 - SO 301 DEŠŤOVÁ KANA..." sheetId="4" r:id="rId4"/>
    <sheet name="003 - SO 401 VEŘEJNÉ OSVĚ..." sheetId="5" r:id="rId5"/>
    <sheet name="Pokyny pro vyplnění" sheetId="6" r:id="rId6"/>
  </sheets>
  <definedNames>
    <definedName name="_xlnm.Print_Area" localSheetId="0">'Rekapitulace stavby'!$D$4:$AO$33,'Rekapitulace stavby'!$C$39:$AQ$56</definedName>
    <definedName name="_xlnm.Print_Titles" localSheetId="0">'Rekapitulace stavby'!$49:$49</definedName>
    <definedName name="_xlnm._FilterDatabase" localSheetId="1" hidden="1">'000 - vedlejší rozpočtové...'!$C$77:$K$102</definedName>
    <definedName name="_xlnm.Print_Area" localSheetId="1">'000 - vedlejší rozpočtové...'!$C$4:$J$36,'000 - vedlejší rozpočtové...'!$C$42:$J$59,'000 - vedlejší rozpočtové...'!$C$65:$K$102</definedName>
    <definedName name="_xlnm.Print_Titles" localSheetId="1">'000 - vedlejší rozpočtové...'!$77:$77</definedName>
    <definedName name="_xlnm._FilterDatabase" localSheetId="2" hidden="1">'001 - SO 101 PARKOVIŠTĚ'!$C$85:$K$298</definedName>
    <definedName name="_xlnm.Print_Area" localSheetId="2">'001 - SO 101 PARKOVIŠTĚ'!$C$4:$J$36,'001 - SO 101 PARKOVIŠTĚ'!$C$42:$J$67,'001 - SO 101 PARKOVIŠTĚ'!$C$73:$K$298</definedName>
    <definedName name="_xlnm.Print_Titles" localSheetId="2">'001 - SO 101 PARKOVIŠTĚ'!$85:$85</definedName>
    <definedName name="_xlnm._FilterDatabase" localSheetId="3" hidden="1">'002 - SO 301 DEŠŤOVÁ KANA...'!$C$83:$K$186</definedName>
    <definedName name="_xlnm.Print_Area" localSheetId="3">'002 - SO 301 DEŠŤOVÁ KANA...'!$C$4:$J$36,'002 - SO 301 DEŠŤOVÁ KANA...'!$C$42:$J$65,'002 - SO 301 DEŠŤOVÁ KANA...'!$C$71:$K$186</definedName>
    <definedName name="_xlnm.Print_Titles" localSheetId="3">'002 - SO 301 DEŠŤOVÁ KANA...'!$83:$83</definedName>
    <definedName name="_xlnm._FilterDatabase" localSheetId="4" hidden="1">'003 - SO 401 VEŘEJNÉ OSVĚ...'!$C$82:$K$182</definedName>
    <definedName name="_xlnm.Print_Area" localSheetId="4">'003 - SO 401 VEŘEJNÉ OSVĚ...'!$C$4:$J$36,'003 - SO 401 VEŘEJNÉ OSVĚ...'!$C$42:$J$64,'003 - SO 401 VEŘEJNÉ OSVĚ...'!$C$70:$K$182</definedName>
    <definedName name="_xlnm.Print_Titles" localSheetId="4">'003 - SO 401 VEŘEJNÉ OSVĚ...'!$82:$82</definedName>
    <definedName name="_xlnm.Print_Area" localSheetId="5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5"/>
  <c r="AX55"/>
  <c i="5"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3"/>
  <c r="BH173"/>
  <c r="BG173"/>
  <c r="BF173"/>
  <c r="T173"/>
  <c r="R173"/>
  <c r="P173"/>
  <c r="BK173"/>
  <c r="J173"/>
  <c r="BE173"/>
  <c r="BI169"/>
  <c r="BH169"/>
  <c r="BG169"/>
  <c r="BF169"/>
  <c r="T169"/>
  <c r="R169"/>
  <c r="P169"/>
  <c r="BK169"/>
  <c r="J169"/>
  <c r="BE169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T153"/>
  <c r="R154"/>
  <c r="R153"/>
  <c r="P154"/>
  <c r="P153"/>
  <c r="BK154"/>
  <c r="BK153"/>
  <c r="J153"/>
  <c r="J154"/>
  <c r="BE154"/>
  <c r="J63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8"/>
  <c r="BH108"/>
  <c r="BG108"/>
  <c r="BF108"/>
  <c r="T108"/>
  <c r="T107"/>
  <c r="T106"/>
  <c r="R108"/>
  <c r="R107"/>
  <c r="R106"/>
  <c r="P108"/>
  <c r="P107"/>
  <c r="P106"/>
  <c r="BK108"/>
  <c r="BK107"/>
  <c r="J107"/>
  <c r="BK106"/>
  <c r="J106"/>
  <c r="J108"/>
  <c r="BE108"/>
  <c r="J62"/>
  <c r="J61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2"/>
  <c r="BH92"/>
  <c r="BG92"/>
  <c r="BF92"/>
  <c r="T92"/>
  <c r="T91"/>
  <c r="T90"/>
  <c r="R92"/>
  <c r="R91"/>
  <c r="R90"/>
  <c r="P92"/>
  <c r="P91"/>
  <c r="P90"/>
  <c r="BK92"/>
  <c r="BK91"/>
  <c r="J91"/>
  <c r="BK90"/>
  <c r="J90"/>
  <c r="J92"/>
  <c r="BE92"/>
  <c r="J60"/>
  <c r="J59"/>
  <c r="BI86"/>
  <c r="F34"/>
  <c i="1" r="BD55"/>
  <c i="5" r="BH86"/>
  <c r="F33"/>
  <c i="1" r="BC55"/>
  <c i="5" r="BG86"/>
  <c r="F32"/>
  <c i="1" r="BB55"/>
  <c i="5" r="BF86"/>
  <c r="J31"/>
  <c i="1" r="AW55"/>
  <c i="5" r="F31"/>
  <c i="1" r="BA55"/>
  <c i="5" r="T86"/>
  <c r="T85"/>
  <c r="T84"/>
  <c r="T83"/>
  <c r="R86"/>
  <c r="R85"/>
  <c r="R84"/>
  <c r="R83"/>
  <c r="P86"/>
  <c r="P85"/>
  <c r="P84"/>
  <c r="P83"/>
  <c i="1" r="AU55"/>
  <c i="5" r="BK86"/>
  <c r="BK85"/>
  <c r="J85"/>
  <c r="BK84"/>
  <c r="J84"/>
  <c r="BK83"/>
  <c r="J83"/>
  <c r="J56"/>
  <c r="J27"/>
  <c i="1" r="AG55"/>
  <c i="5" r="J86"/>
  <c r="BE86"/>
  <c r="J30"/>
  <c i="1" r="AV55"/>
  <c i="5" r="F30"/>
  <c i="1" r="AZ55"/>
  <c i="5" r="J58"/>
  <c r="J57"/>
  <c r="J79"/>
  <c r="F79"/>
  <c r="F77"/>
  <c r="E75"/>
  <c r="J51"/>
  <c r="F51"/>
  <c r="F49"/>
  <c r="E47"/>
  <c r="J36"/>
  <c r="J18"/>
  <c r="E18"/>
  <c r="F80"/>
  <c r="F52"/>
  <c r="J17"/>
  <c r="J12"/>
  <c r="J77"/>
  <c r="J49"/>
  <c r="E7"/>
  <c r="E73"/>
  <c r="E45"/>
  <c i="1" r="AY54"/>
  <c r="AX54"/>
  <c i="4" r="BI186"/>
  <c r="BH186"/>
  <c r="BG186"/>
  <c r="BF186"/>
  <c r="T186"/>
  <c r="T185"/>
  <c r="R186"/>
  <c r="R185"/>
  <c r="P186"/>
  <c r="P185"/>
  <c r="BK186"/>
  <c r="BK185"/>
  <c r="J185"/>
  <c r="J186"/>
  <c r="BE186"/>
  <c r="J64"/>
  <c r="BI181"/>
  <c r="BH181"/>
  <c r="BG181"/>
  <c r="BF181"/>
  <c r="T181"/>
  <c r="T180"/>
  <c r="R181"/>
  <c r="R180"/>
  <c r="P181"/>
  <c r="P180"/>
  <c r="BK181"/>
  <c r="BK180"/>
  <c r="J180"/>
  <c r="J181"/>
  <c r="BE181"/>
  <c r="J63"/>
  <c r="BI177"/>
  <c r="BH177"/>
  <c r="BG177"/>
  <c r="BF177"/>
  <c r="T177"/>
  <c r="R177"/>
  <c r="P177"/>
  <c r="BK177"/>
  <c r="J177"/>
  <c r="BE177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5"/>
  <c r="BH165"/>
  <c r="BG165"/>
  <c r="BF165"/>
  <c r="T165"/>
  <c r="T164"/>
  <c r="R165"/>
  <c r="R164"/>
  <c r="P165"/>
  <c r="P164"/>
  <c r="BK165"/>
  <c r="BK164"/>
  <c r="J164"/>
  <c r="J165"/>
  <c r="BE165"/>
  <c r="J62"/>
  <c r="BI161"/>
  <c r="BH161"/>
  <c r="BG161"/>
  <c r="BF161"/>
  <c r="T161"/>
  <c r="T160"/>
  <c r="R161"/>
  <c r="R160"/>
  <c r="P161"/>
  <c r="P160"/>
  <c r="BK161"/>
  <c r="BK160"/>
  <c r="J160"/>
  <c r="J161"/>
  <c r="BE161"/>
  <c r="J61"/>
  <c r="BI157"/>
  <c r="BH157"/>
  <c r="BG157"/>
  <c r="BF157"/>
  <c r="T157"/>
  <c r="T156"/>
  <c r="R157"/>
  <c r="R156"/>
  <c r="P157"/>
  <c r="P156"/>
  <c r="BK157"/>
  <c r="BK156"/>
  <c r="J156"/>
  <c r="J157"/>
  <c r="BE157"/>
  <c r="J60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6"/>
  <c r="BH146"/>
  <c r="BG146"/>
  <c r="BF146"/>
  <c r="T146"/>
  <c r="T145"/>
  <c r="R146"/>
  <c r="R145"/>
  <c r="P146"/>
  <c r="P145"/>
  <c r="BK146"/>
  <c r="BK145"/>
  <c r="J145"/>
  <c r="J146"/>
  <c r="BE146"/>
  <c r="J59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7"/>
  <c r="F34"/>
  <c i="1" r="BD54"/>
  <c i="4" r="BH87"/>
  <c r="F33"/>
  <c i="1" r="BC54"/>
  <c i="4" r="BG87"/>
  <c r="F32"/>
  <c i="1" r="BB54"/>
  <c i="4" r="BF87"/>
  <c r="J31"/>
  <c i="1" r="AW54"/>
  <c i="4" r="F31"/>
  <c i="1" r="BA54"/>
  <c i="4" r="T87"/>
  <c r="T86"/>
  <c r="T85"/>
  <c r="T84"/>
  <c r="R87"/>
  <c r="R86"/>
  <c r="R85"/>
  <c r="R84"/>
  <c r="P87"/>
  <c r="P86"/>
  <c r="P85"/>
  <c r="P84"/>
  <c i="1" r="AU54"/>
  <c i="4" r="BK87"/>
  <c r="BK86"/>
  <c r="J86"/>
  <c r="BK85"/>
  <c r="J85"/>
  <c r="BK84"/>
  <c r="J84"/>
  <c r="J56"/>
  <c r="J27"/>
  <c i="1" r="AG54"/>
  <c i="4" r="J87"/>
  <c r="BE87"/>
  <c r="J30"/>
  <c i="1" r="AV54"/>
  <c i="4" r="F30"/>
  <c i="1" r="AZ54"/>
  <c i="4" r="J58"/>
  <c r="J57"/>
  <c r="J80"/>
  <c r="F80"/>
  <c r="F78"/>
  <c r="E76"/>
  <c r="J51"/>
  <c r="F51"/>
  <c r="F49"/>
  <c r="E47"/>
  <c r="J36"/>
  <c r="J18"/>
  <c r="E18"/>
  <c r="F81"/>
  <c r="F52"/>
  <c r="J17"/>
  <c r="J12"/>
  <c r="J78"/>
  <c r="J49"/>
  <c r="E7"/>
  <c r="E74"/>
  <c r="E45"/>
  <c i="1" r="AY53"/>
  <c r="AX53"/>
  <c i="3" r="BI296"/>
  <c r="BH296"/>
  <c r="BG296"/>
  <c r="BF296"/>
  <c r="T296"/>
  <c r="T295"/>
  <c r="T294"/>
  <c r="R296"/>
  <c r="R295"/>
  <c r="R294"/>
  <c r="P296"/>
  <c r="P295"/>
  <c r="P294"/>
  <c r="BK296"/>
  <c r="BK295"/>
  <c r="J295"/>
  <c r="BK294"/>
  <c r="J294"/>
  <c r="J296"/>
  <c r="BE296"/>
  <c r="J66"/>
  <c r="J65"/>
  <c r="BI293"/>
  <c r="BH293"/>
  <c r="BG293"/>
  <c r="BF293"/>
  <c r="T293"/>
  <c r="T292"/>
  <c r="R293"/>
  <c r="R292"/>
  <c r="P293"/>
  <c r="P292"/>
  <c r="BK293"/>
  <c r="BK292"/>
  <c r="J292"/>
  <c r="J293"/>
  <c r="BE293"/>
  <c r="J64"/>
  <c r="BI290"/>
  <c r="BH290"/>
  <c r="BG290"/>
  <c r="BF290"/>
  <c r="T290"/>
  <c r="R290"/>
  <c r="P290"/>
  <c r="BK290"/>
  <c r="J290"/>
  <c r="BE290"/>
  <c r="BI288"/>
  <c r="BH288"/>
  <c r="BG288"/>
  <c r="BF288"/>
  <c r="T288"/>
  <c r="R288"/>
  <c r="P288"/>
  <c r="BK288"/>
  <c r="J288"/>
  <c r="BE288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2"/>
  <c r="BH282"/>
  <c r="BG282"/>
  <c r="BF282"/>
  <c r="T282"/>
  <c r="T281"/>
  <c r="R282"/>
  <c r="R281"/>
  <c r="P282"/>
  <c r="P281"/>
  <c r="BK282"/>
  <c r="BK281"/>
  <c r="J281"/>
  <c r="J282"/>
  <c r="BE282"/>
  <c r="J63"/>
  <c r="BI279"/>
  <c r="BH279"/>
  <c r="BG279"/>
  <c r="BF279"/>
  <c r="T279"/>
  <c r="R279"/>
  <c r="P279"/>
  <c r="BK279"/>
  <c r="J279"/>
  <c r="BE279"/>
  <c r="BI276"/>
  <c r="BH276"/>
  <c r="BG276"/>
  <c r="BF276"/>
  <c r="T276"/>
  <c r="R276"/>
  <c r="P276"/>
  <c r="BK276"/>
  <c r="J276"/>
  <c r="BE276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68"/>
  <c r="BH268"/>
  <c r="BG268"/>
  <c r="BF268"/>
  <c r="T268"/>
  <c r="R268"/>
  <c r="P268"/>
  <c r="BK268"/>
  <c r="J268"/>
  <c r="BE268"/>
  <c r="BI265"/>
  <c r="BH265"/>
  <c r="BG265"/>
  <c r="BF265"/>
  <c r="T265"/>
  <c r="R265"/>
  <c r="P265"/>
  <c r="BK265"/>
  <c r="J265"/>
  <c r="BE265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T236"/>
  <c r="R237"/>
  <c r="R236"/>
  <c r="P237"/>
  <c r="P236"/>
  <c r="BK237"/>
  <c r="BK236"/>
  <c r="J236"/>
  <c r="J237"/>
  <c r="BE237"/>
  <c r="J62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T208"/>
  <c r="R209"/>
  <c r="R208"/>
  <c r="P209"/>
  <c r="P208"/>
  <c r="BK209"/>
  <c r="BK208"/>
  <c r="J208"/>
  <c r="J209"/>
  <c r="BE209"/>
  <c r="J61"/>
  <c r="BI206"/>
  <c r="BH206"/>
  <c r="BG206"/>
  <c r="BF206"/>
  <c r="T206"/>
  <c r="T205"/>
  <c r="R206"/>
  <c r="R205"/>
  <c r="P206"/>
  <c r="P205"/>
  <c r="BK206"/>
  <c r="BK205"/>
  <c r="J205"/>
  <c r="J206"/>
  <c r="BE206"/>
  <c r="J60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8"/>
  <c r="BH198"/>
  <c r="BG198"/>
  <c r="BF198"/>
  <c r="T198"/>
  <c r="T197"/>
  <c r="R198"/>
  <c r="R197"/>
  <c r="P198"/>
  <c r="P197"/>
  <c r="BK198"/>
  <c r="BK197"/>
  <c r="J197"/>
  <c r="J198"/>
  <c r="BE198"/>
  <c r="J59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7"/>
  <c r="BH187"/>
  <c r="BG187"/>
  <c r="BF187"/>
  <c r="T187"/>
  <c r="R187"/>
  <c r="P187"/>
  <c r="BK187"/>
  <c r="J187"/>
  <c r="BE187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89"/>
  <c r="F34"/>
  <c i="1" r="BD53"/>
  <c i="3" r="BH89"/>
  <c r="F33"/>
  <c i="1" r="BC53"/>
  <c i="3" r="BG89"/>
  <c r="F32"/>
  <c i="1" r="BB53"/>
  <c i="3" r="BF89"/>
  <c r="J31"/>
  <c i="1" r="AW53"/>
  <c i="3" r="F31"/>
  <c i="1" r="BA53"/>
  <c i="3" r="T89"/>
  <c r="T88"/>
  <c r="T87"/>
  <c r="T86"/>
  <c r="R89"/>
  <c r="R88"/>
  <c r="R87"/>
  <c r="R86"/>
  <c r="P89"/>
  <c r="P88"/>
  <c r="P87"/>
  <c r="P86"/>
  <c i="1" r="AU53"/>
  <c i="3" r="BK89"/>
  <c r="BK88"/>
  <c r="J88"/>
  <c r="BK87"/>
  <c r="J87"/>
  <c r="BK86"/>
  <c r="J86"/>
  <c r="J56"/>
  <c r="J27"/>
  <c i="1" r="AG53"/>
  <c i="3" r="J89"/>
  <c r="BE89"/>
  <c r="J30"/>
  <c i="1" r="AV53"/>
  <c i="3" r="F30"/>
  <c i="1" r="AZ53"/>
  <c i="3" r="J58"/>
  <c r="J57"/>
  <c r="J82"/>
  <c r="F82"/>
  <c r="F80"/>
  <c r="E78"/>
  <c r="J51"/>
  <c r="F51"/>
  <c r="F49"/>
  <c r="E47"/>
  <c r="J36"/>
  <c r="J18"/>
  <c r="E18"/>
  <c r="F83"/>
  <c r="F52"/>
  <c r="J17"/>
  <c r="J12"/>
  <c r="J80"/>
  <c r="J49"/>
  <c r="E7"/>
  <c r="E76"/>
  <c r="E45"/>
  <c i="1" r="AY52"/>
  <c r="AX52"/>
  <c i="2"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F34"/>
  <c i="1" r="BD52"/>
  <c i="2" r="BH81"/>
  <c r="F33"/>
  <c i="1" r="BC52"/>
  <c i="2" r="BG81"/>
  <c r="F32"/>
  <c i="1" r="BB52"/>
  <c i="2" r="BF81"/>
  <c r="J31"/>
  <c i="1" r="AW52"/>
  <c i="2" r="F31"/>
  <c i="1" r="BA52"/>
  <c i="2" r="T81"/>
  <c r="T80"/>
  <c r="T79"/>
  <c r="T78"/>
  <c r="R81"/>
  <c r="R80"/>
  <c r="R79"/>
  <c r="R78"/>
  <c r="P81"/>
  <c r="P80"/>
  <c r="P79"/>
  <c r="P78"/>
  <c i="1" r="AU52"/>
  <c i="2" r="BK81"/>
  <c r="BK80"/>
  <c r="J80"/>
  <c r="BK79"/>
  <c r="J79"/>
  <c r="BK78"/>
  <c r="J78"/>
  <c r="J56"/>
  <c r="J27"/>
  <c i="1" r="AG52"/>
  <c i="2" r="J81"/>
  <c r="BE81"/>
  <c r="J30"/>
  <c i="1" r="AV52"/>
  <c i="2" r="F30"/>
  <c i="1" r="AZ52"/>
  <c i="2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<sst xmlns="http://schemas.openxmlformats.org/spreadsheetml/2006/main">
  <si>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</si>
  <si>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</si>
  <si>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</si>
  <si>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</si>
  <si>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</si>
  <si>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</si>
  <si>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</si>
  <si>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{20e9f225-ad27-479c-80c5-7733830d67d5}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</si>
  <si>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</si>
  <si>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</si>
  <si>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</si>
  <si>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</si>
  <si>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</si>
  <si>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</si>
  <si>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</si>
  <si>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</si>
  <si>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11022018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</si>
  <si>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</si>
  <si>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</si>
  <si>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Parkoviště ul.P.Lumumby,p.p.č.1237/18, k.ú.Zábřeh nad Odrou</t>
  </si>
  <si>
    <t>KSO:</t>
  </si>
  <si>
    <t/>
  </si>
  <si>
    <t>CC-CZ:</t>
  </si>
  <si>
    <t>Místo:</t>
  </si>
  <si>
    <t>ul.P.Lumumby, Ostrava</t>
  </si>
  <si>
    <t>Datum:</t>
  </si>
  <si>
    <t>10. 2. 2018</t>
  </si>
  <si>
    <t>Zadavatel:</t>
  </si>
  <si>
    <t>IČ:</t>
  </si>
  <si>
    <t>Městský obvod Ostrava – Jih</t>
  </si>
  <si>
    <t>DIČ:</t>
  </si>
  <si>
    <t>Uchazeč:</t>
  </si>
  <si>
    <t>Vyplň údaj</t>
  </si>
  <si>
    <t>Projektant:</t>
  </si>
  <si>
    <t>Roman Fildán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</si>
  <si>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</si>
  <si>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</si>
  <si>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</si>
  <si>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</si>
  <si>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</si>
  <si>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</si>
  <si>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</si>
  <si>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</si>
  <si>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</si>
  <si>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</si>
  <si>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</si>
  <si>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</si>
  <si>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</si>
  <si>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</si>
  <si>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</si>
  <si>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</si>
  <si>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</si>
  <si>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</si>
  <si>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</si>
  <si>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</si>
  <si>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</si>
  <si>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</si>
  <si>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</si>
  <si>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</si>
  <si>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</si>
  <si>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</si>
  <si>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</si>
  <si>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</si>
  <si>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</si>
  <si>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</si>
  <si>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</si>
  <si>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</si>
  <si>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</si>
  <si>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</si>
  <si>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</si>
  <si>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</si>
  <si>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</si>
  <si>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</si>
  <si>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</si>
  <si>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</si>
  <si>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</si>
  <si>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</si>
  <si>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rozpočtové náklady</t>
  </si>
  <si>
    <t>STA</t>
  </si>
  <si>
    <t>1</t>
  </si>
  <si>
    <t>{52c47826-b794-4105-a799-afba55925059}</t>
  </si>
  <si>
    <t>2</t>
  </si>
  <si>
    <t>001</t>
  </si>
  <si>
    <t>SO 101 PARKOVIŠTĚ</t>
  </si>
  <si>
    <t>{c03ac71f-5532-4f03-9644-dc30bba6503c}</t>
  </si>
  <si>
    <t>002</t>
  </si>
  <si>
    <t>SO 301 DEŠŤOVÁ KANALIZACE</t>
  </si>
  <si>
    <t>{842d90ff-5b7b-4801-98b3-1fbc7f68e3fc}</t>
  </si>
  <si>
    <t>003</t>
  </si>
  <si>
    <t>SO 401 VEŘEJNÉ OSVĚTLENÍ</t>
  </si>
  <si>
    <t>{8ae3a03d-eee4-484b-a3c4-6263bab4b72b}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</si>
  <si>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</si>
  <si>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</si>
  <si>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</si>
  <si>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</si>
  <si>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</si>
  <si>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</si>
  <si>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</si>
  <si>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000 - vedlejší rozpočtové náklady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</si>
  <si>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</si>
  <si>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</si>
  <si>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</si>
  <si>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</si>
  <si>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</si>
  <si>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</si>
  <si>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VRN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</si>
  <si>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</si>
  <si>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</si>
  <si>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</si>
  <si>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</si>
  <si>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</si>
  <si>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</si>
  <si>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</si>
  <si>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</si>
  <si>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</si>
  <si>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</si>
  <si>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</si>
  <si>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</si>
  <si>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</si>
  <si>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</si>
  <si>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</si>
  <si>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</si>
  <si>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5</t>
  </si>
  <si>
    <t>ROZPOCET</t>
  </si>
  <si>
    <t>VRN</t>
  </si>
  <si>
    <t>M</t>
  </si>
  <si>
    <t>Vytýčení stávajících inženýrských sítí.</t>
  </si>
  <si>
    <t>kpl</t>
  </si>
  <si>
    <t>8</t>
  </si>
  <si>
    <t>4</t>
  </si>
  <si>
    <t>-1987191750</t>
  </si>
  <si>
    <t>Administrativní činnost pro zajištění záborů pozemků, uzavírek komunikací a dopravních opatření</t>
  </si>
  <si>
    <t>-1030303281</t>
  </si>
  <si>
    <t>3</t>
  </si>
  <si>
    <t>022</t>
  </si>
  <si>
    <t xml:space="preserve">aktualizace dokladových částí  projektové  dokumentace</t>
  </si>
  <si>
    <t>783358944</t>
  </si>
  <si>
    <t>Koordinační a kompletační činnost dodavatele</t>
  </si>
  <si>
    <t>1166948183</t>
  </si>
  <si>
    <t>004</t>
  </si>
  <si>
    <t>Náklady na veškeré energie související s realizací akce</t>
  </si>
  <si>
    <t>238203132</t>
  </si>
  <si>
    <t>6</t>
  </si>
  <si>
    <t>005</t>
  </si>
  <si>
    <t>Zábory cizích pozemků (veřejných i soukromých)</t>
  </si>
  <si>
    <t>-810189432</t>
  </si>
  <si>
    <t>7</t>
  </si>
  <si>
    <t>006</t>
  </si>
  <si>
    <t>Geodetické zaměření realizovaných objektů</t>
  </si>
  <si>
    <t>2023847703</t>
  </si>
  <si>
    <t>007</t>
  </si>
  <si>
    <t>Zpracování dokumentace skutečného provedení stavby včetně zpracování podkladů pro vklad novostavby do katastru nemovitostí v rozsahu dle smlouvy o dílo</t>
  </si>
  <si>
    <t>1868126945</t>
  </si>
  <si>
    <t>9</t>
  </si>
  <si>
    <t>021</t>
  </si>
  <si>
    <t>zpracování provozního řádu</t>
  </si>
  <si>
    <t>-1338973007</t>
  </si>
  <si>
    <t>10</t>
  </si>
  <si>
    <t>023</t>
  </si>
  <si>
    <t>spolupráce při místních šetřeních při kolaudaci vodního díla, veřejného osvětlení a parkoviště</t>
  </si>
  <si>
    <t>1775131820</t>
  </si>
  <si>
    <t>11</t>
  </si>
  <si>
    <t>008</t>
  </si>
  <si>
    <t>Vyhotovení geometrických plánů pro vklad do KN</t>
  </si>
  <si>
    <t>1877990750</t>
  </si>
  <si>
    <t>12</t>
  </si>
  <si>
    <t>009</t>
  </si>
  <si>
    <t>Statické zatěžovací zkoušky zhutnění</t>
  </si>
  <si>
    <t>kus</t>
  </si>
  <si>
    <t>1429710818</t>
  </si>
  <si>
    <t>13</t>
  </si>
  <si>
    <t>010</t>
  </si>
  <si>
    <t>Dočasné dopravní značení a čištění tohoto značení po dobu realizace akce</t>
  </si>
  <si>
    <t>-1215128866</t>
  </si>
  <si>
    <t>14</t>
  </si>
  <si>
    <t>011</t>
  </si>
  <si>
    <t>Opatření k zajištění bezpečnosti účastníků realizace akce a veřejnosti (zejména zajištění staveniště, Náklady na zajištění bezpečnosti silničního provozu, Provizorní ohrazení výkopu, bezpečnostní tabulky)</t>
  </si>
  <si>
    <t>1470690768</t>
  </si>
  <si>
    <t>012</t>
  </si>
  <si>
    <t>Informační tabule s údaji o stavbě (velikost cca 1,5 x 1 m – dle grafického návrhu investora) - 1ks</t>
  </si>
  <si>
    <t>-1167069620</t>
  </si>
  <si>
    <t>16</t>
  </si>
  <si>
    <t>013</t>
  </si>
  <si>
    <t xml:space="preserve">zařízení staveniště zhotovitele - chemické WC </t>
  </si>
  <si>
    <t>-396406522</t>
  </si>
  <si>
    <t>17</t>
  </si>
  <si>
    <t>014</t>
  </si>
  <si>
    <t>Náklady za vypouštění čerpané podzemní vody do veřejné kanalizace</t>
  </si>
  <si>
    <t>29603451</t>
  </si>
  <si>
    <t>18</t>
  </si>
  <si>
    <t>015</t>
  </si>
  <si>
    <t xml:space="preserve">dočasné zajištění podzemních sítí  proti poškození</t>
  </si>
  <si>
    <t>-1333271733</t>
  </si>
  <si>
    <t>19</t>
  </si>
  <si>
    <t>016</t>
  </si>
  <si>
    <t>Čistění komunikací</t>
  </si>
  <si>
    <t>-2097198743</t>
  </si>
  <si>
    <t>20</t>
  </si>
  <si>
    <t>017</t>
  </si>
  <si>
    <t xml:space="preserve">Náklady na vytýčení stavby </t>
  </si>
  <si>
    <t>-1825557590</t>
  </si>
  <si>
    <t>018</t>
  </si>
  <si>
    <t>Náklady na projektovou (dílenskou) dokumentaci zhotovitele</t>
  </si>
  <si>
    <t>-1689516392</t>
  </si>
  <si>
    <t>22</t>
  </si>
  <si>
    <t>019</t>
  </si>
  <si>
    <t xml:space="preserve">Pasportizace území před zahájením stavby  dle požadavku odboru dopravy</t>
  </si>
  <si>
    <t>1404042543</t>
  </si>
  <si>
    <t>sadovky</t>
  </si>
  <si>
    <t>m2</t>
  </si>
  <si>
    <t>111</t>
  </si>
  <si>
    <t>asfalt</t>
  </si>
  <si>
    <t>252</t>
  </si>
  <si>
    <t>pěší</t>
  </si>
  <si>
    <t>slepci</t>
  </si>
  <si>
    <t>8,5</t>
  </si>
  <si>
    <t>parking</t>
  </si>
  <si>
    <t>236</t>
  </si>
  <si>
    <t>odkopávky</t>
  </si>
  <si>
    <t>m3</t>
  </si>
  <si>
    <t>349,19</t>
  </si>
  <si>
    <t>rýhy</t>
  </si>
  <si>
    <t>13,425</t>
  </si>
  <si>
    <t>001 - SO 101 PARKOVIŠTĚ</t>
  </si>
  <si>
    <t>odvoz</t>
  </si>
  <si>
    <t>420,965</t>
  </si>
  <si>
    <t>drenáž</t>
  </si>
  <si>
    <t>m</t>
  </si>
  <si>
    <t>44,75</t>
  </si>
  <si>
    <t>vdz</t>
  </si>
  <si>
    <t>70</t>
  </si>
  <si>
    <t>kostky</t>
  </si>
  <si>
    <t>68,91</t>
  </si>
  <si>
    <t>bo2510</t>
  </si>
  <si>
    <t>ornice</t>
  </si>
  <si>
    <t>75</t>
  </si>
  <si>
    <t>bo1530</t>
  </si>
  <si>
    <t>111,53</t>
  </si>
  <si>
    <t>fréza</t>
  </si>
  <si>
    <t>174,98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</si>
  <si>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</si>
  <si>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</si>
  <si>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</si>
  <si>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</si>
  <si>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</si>
  <si>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</si>
  <si>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</si>
  <si>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</si>
  <si>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</si>
  <si>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Zemní práce</t>
  </si>
  <si>
    <t>K</t>
  </si>
  <si>
    <t>111101101</t>
  </si>
  <si>
    <t>Odstranění travin a rákosu travin, při celkové ploše do 0,1 ha</t>
  </si>
  <si>
    <t>ha</t>
  </si>
  <si>
    <t>CS ÚRS 2017 02</t>
  </si>
  <si>
    <t>-1236451921</t>
  </si>
  <si>
    <t>VV</t>
  </si>
  <si>
    <t>dle B1.2.1</t>
  </si>
  <si>
    <t>500/10000</t>
  </si>
  <si>
    <t>111151111</t>
  </si>
  <si>
    <t>Pokosení trávníku při souvislé ploše do 1000 m2 parterového v rovině nebo svahu do 1:5</t>
  </si>
  <si>
    <t>CS ÚRS 2018 01</t>
  </si>
  <si>
    <t>-878106025</t>
  </si>
  <si>
    <t>sadovky*3</t>
  </si>
  <si>
    <t>112101102</t>
  </si>
  <si>
    <t>Odstranění stromů s odřezáním kmene a s odvětvením listnatých, průměru kmene přes 300 do 500 mm</t>
  </si>
  <si>
    <t>-653282088</t>
  </si>
  <si>
    <t>dle E2.b</t>
  </si>
  <si>
    <t>112101103</t>
  </si>
  <si>
    <t>Odstranění stromů s odřezáním kmene a s odvětvením listnatých, průměru kmene přes 500 do 700 mm</t>
  </si>
  <si>
    <t>-1723543920</t>
  </si>
  <si>
    <t>112101121</t>
  </si>
  <si>
    <t>Odstranění stromů s odřezáním kmene a s odvětvením jehličnatých bez odkornění, průměru kmene přes 100 do 300 mm</t>
  </si>
  <si>
    <t>-59215769</t>
  </si>
  <si>
    <t>112201114</t>
  </si>
  <si>
    <t>Odstranění pařezu v rovině nebo na svahu do 1:5 o průměru pařezu na řezné ploše přes 400 do 500 mm</t>
  </si>
  <si>
    <t>-872694814</t>
  </si>
  <si>
    <t>112201115</t>
  </si>
  <si>
    <t>Odstranění pařezu v rovině nebo na svahu do 1:5 o průměru pařezu na řezné ploše přes 500 do 600 mm</t>
  </si>
  <si>
    <t>-995821914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</si>
  <si>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</si>
  <si>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</si>
  <si>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-1294532910</t>
  </si>
  <si>
    <t>113107531</t>
  </si>
  <si>
    <t>Odstranění podkladů nebo krytů při překopech inženýrských sítí s přemístěním hmot na skládku ve vzdálenosti do 3 m nebo s naložením na dopravní prostředek strojně plochy jednotlivě přes 15 m2 z betonu prostého, o tl. vrstvy přes 100 do 150 mm</t>
  </si>
  <si>
    <t>-867452820</t>
  </si>
  <si>
    <t>113152112</t>
  </si>
  <si>
    <t>Odstranění podkladů zpevněných ploch s přemístěním na skládku na vzdálenost do 20 m nebo s naložením na dopravní prostředek z kameniva drceného</t>
  </si>
  <si>
    <t>-1115939467</t>
  </si>
  <si>
    <t>dle E2.b stáv.chodníky</t>
  </si>
  <si>
    <t>(18+151)*0,2</t>
  </si>
  <si>
    <t>113154264</t>
  </si>
  <si>
    <t>Frézování živičného podkladu nebo krytu s naložením na dopravní prostředek plochy přes 500 do 1 000 m2 s překážkami v trase pruhu šířky přes 1 m do 2 m, tloušťky vrstvy 100 mm</t>
  </si>
  <si>
    <t>803908296</t>
  </si>
  <si>
    <t>dle B1.2.1, dle E2.b</t>
  </si>
  <si>
    <t>chodníky</t>
  </si>
  <si>
    <t>151</t>
  </si>
  <si>
    <t>napojení na vozovku</t>
  </si>
  <si>
    <t>13,81+5,94+4,23</t>
  </si>
  <si>
    <t>Součet</t>
  </si>
  <si>
    <t>113202111</t>
  </si>
  <si>
    <t>Vytrhání obrub s vybouráním lože, s přemístěním hmot na skládku na vzdálenost do 3 m nebo s naložením na dopravní prostředek z krajníků nebo obrubníků stojatých</t>
  </si>
  <si>
    <t>1824250536</t>
  </si>
  <si>
    <t>dle E2b - stávající obruby chodníku</t>
  </si>
  <si>
    <t>4,3+9,2+3,1+13,2+16,8+2*11,6+43+2*2,6+2*23+4</t>
  </si>
  <si>
    <t>120001101</t>
  </si>
  <si>
    <t>Příplatek k cenám vykopávek za ztížení vykopávky v blízkosti podzemního vedení nebo výbušnin v horninách jakékoliv třídy</t>
  </si>
  <si>
    <t>2046397324</t>
  </si>
  <si>
    <t>dle A2 - ostravské komunikace</t>
  </si>
  <si>
    <t>2*0,71*(11+45)</t>
  </si>
  <si>
    <t>121101102</t>
  </si>
  <si>
    <t>Sejmutí ornice nebo lesní půdy s vodorovným přemístěním na hromady v místě upotřebení nebo na dočasné či trvalé skládky se složením, na vzdálenost přes 50 do 100 m</t>
  </si>
  <si>
    <t>-853506339</t>
  </si>
  <si>
    <t>dle A4</t>
  </si>
  <si>
    <t>122201102</t>
  </si>
  <si>
    <t>Odkopávky a prokopávky nezapažené s přehozením výkopku na vzdálenost do 3 m nebo s naložením na dopravní prostředek v hornině tř. 3 přes 100 do 1 000 m3</t>
  </si>
  <si>
    <t>2090765043</t>
  </si>
  <si>
    <t>dle B1.2.3, B1.2.1</t>
  </si>
  <si>
    <t>asfalt*0,71</t>
  </si>
  <si>
    <t>pěší*0,54</t>
  </si>
  <si>
    <t>slepci*0,54</t>
  </si>
  <si>
    <t>parking*0,67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</si>
  <si>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</si>
  <si>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</si>
  <si>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604184937</t>
  </si>
  <si>
    <t>132201101</t>
  </si>
  <si>
    <t>Hloubení zapažených i nezapažených rýh šířky do 600 mm s urovnáním dna do předepsaného profilu a spádu v hornině tř. 3 do 100 m3</t>
  </si>
  <si>
    <t>-1115415520</t>
  </si>
  <si>
    <t>dle B1.2.3, B1.2.1, B1.2.4</t>
  </si>
  <si>
    <t>drenáž pláně</t>
  </si>
  <si>
    <t>0,5*0,6*44,75</t>
  </si>
  <si>
    <t>132201109</t>
  </si>
  <si>
    <t>Hloubení zapažených i nezapažených rýh šířky do 600 mm s urovnáním dna do předepsaného profilu a spádu v hornině tř. 3 Příplatek k cenám za lepivost horniny tř. 3</t>
  </si>
  <si>
    <t>-1928477458</t>
  </si>
  <si>
    <t>162301402</t>
  </si>
  <si>
    <t xml:space="preserve">Vodorovné přemístění větví, kmenů nebo pařezů  s naložením, složením a dopravou do 5000 m větví stromů listnatých, průměru kmene přes 300 do 500 mm</t>
  </si>
  <si>
    <t>-1480736728</t>
  </si>
  <si>
    <t>162301403</t>
  </si>
  <si>
    <t xml:space="preserve">Vodorovné přemístění větví, kmenů nebo pařezů  s naložením, složením a dopravou do 5000 m větví stromů listnatých, průměru kmene přes 500 do 700 mm</t>
  </si>
  <si>
    <t>-1296605740</t>
  </si>
  <si>
    <t>162301405</t>
  </si>
  <si>
    <t xml:space="preserve">Vodorovné přemístění větví, kmenů nebo pařezů  s naložením, složením a dopravou do 5000 m větví stromů jehličnatých, průměru kmene přes 100 do 300 mm</t>
  </si>
  <si>
    <t>427193640</t>
  </si>
  <si>
    <t>162301412</t>
  </si>
  <si>
    <t xml:space="preserve">Vodorovné přemístění větví, kmenů nebo pařezů  s naložením, složením a dopravou do 5000 m kmenů stromů listnatých, průměru přes 300 do 500 mm</t>
  </si>
  <si>
    <t>-888788666</t>
  </si>
  <si>
    <t>23</t>
  </si>
  <si>
    <t>162301413</t>
  </si>
  <si>
    <t xml:space="preserve">Vodorovné přemístění větví, kmenů nebo pařezů  s naložením, složením a dopravou do 5000 m kmenů stromů listnatých, průměru přes 500 do 700 mm</t>
  </si>
  <si>
    <t>477309356</t>
  </si>
  <si>
    <t>24</t>
  </si>
  <si>
    <t>162301415</t>
  </si>
  <si>
    <t xml:space="preserve">Vodorovné přemístění větví, kmenů nebo pařezů  s naložením, složením a dopravou do 5000 m kmenů stromů jehličnatých, průměru přes 100 do 300 mm</t>
  </si>
  <si>
    <t>-251058028</t>
  </si>
  <si>
    <t>25</t>
  </si>
  <si>
    <t>162301422</t>
  </si>
  <si>
    <t xml:space="preserve">Vodorovné přemístění větví, kmenů nebo pařezů  s naložením, složením a dopravou do 5000 m pařezů kmenů, průměru přes 300 do 500 mm</t>
  </si>
  <si>
    <t>-1911258267</t>
  </si>
  <si>
    <t>26</t>
  </si>
  <si>
    <t>162301423</t>
  </si>
  <si>
    <t xml:space="preserve">Vodorovné přemístění větví, kmenů nebo pařezů  s naložením, složením a dopravou do 5000 m pařezů kmenů, průměru přes 500 do 700 mm</t>
  </si>
  <si>
    <t>-736752899</t>
  </si>
  <si>
    <t>27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</si>
  <si>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</si>
  <si>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</si>
  <si>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298532349</t>
  </si>
  <si>
    <t>-sadovky*0,15</t>
  </si>
  <si>
    <t>28</t>
  </si>
  <si>
    <t>162701109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</si>
  <si>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</si>
  <si>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235742702</t>
  </si>
  <si>
    <t>odvoz*15</t>
  </si>
  <si>
    <t>29</t>
  </si>
  <si>
    <t>167101102</t>
  </si>
  <si>
    <t>Nakládání, skládání a překládání neulehlého výkopku nebo sypaniny nakládání, množství přes 100 m3, z hornin tř. 1 až 4</t>
  </si>
  <si>
    <t>-1207060889</t>
  </si>
  <si>
    <t>30</t>
  </si>
  <si>
    <t>171201201</t>
  </si>
  <si>
    <t>Uložení sypaniny na skládky</t>
  </si>
  <si>
    <t>-1626480680</t>
  </si>
  <si>
    <t>31</t>
  </si>
  <si>
    <t>171201211</t>
  </si>
  <si>
    <t>Uložení sypaniny poplatek za uložení sypaniny na skládce (skládkovné)</t>
  </si>
  <si>
    <t>t</t>
  </si>
  <si>
    <t>1721900873</t>
  </si>
  <si>
    <t>odvoz*1,7</t>
  </si>
  <si>
    <t>32</t>
  </si>
  <si>
    <t>174101101</t>
  </si>
  <si>
    <t>Zásyp sypaninou z jakékoliv horniny s uložením výkopku ve vrstvách se zhutněním jam, šachet, rýh nebo kolem objektů v těchto vykopávkách</t>
  </si>
  <si>
    <t>794859751</t>
  </si>
  <si>
    <t>33</t>
  </si>
  <si>
    <t>583442000</t>
  </si>
  <si>
    <t>štěrkodrť frakce 0-63 třída C</t>
  </si>
  <si>
    <t>1600663096</t>
  </si>
  <si>
    <t>rýhy*1,9</t>
  </si>
  <si>
    <t>34</t>
  </si>
  <si>
    <t>181301102</t>
  </si>
  <si>
    <t>Rozprostření a urovnání ornice v rovině nebo ve svahu sklonu do 1:5 při souvislé ploše do 500 m2, tl. vrstvy přes 100 do 150 mm</t>
  </si>
  <si>
    <t>-441722215</t>
  </si>
  <si>
    <t>35</t>
  </si>
  <si>
    <t>25234001</t>
  </si>
  <si>
    <t>herbicid totální systémový neselektivní</t>
  </si>
  <si>
    <t>litr</t>
  </si>
  <si>
    <t>-521833477</t>
  </si>
  <si>
    <t>(sadovky*8)/10000</t>
  </si>
  <si>
    <t>36</t>
  </si>
  <si>
    <t>181411131</t>
  </si>
  <si>
    <t>Založení trávníku na půdě předem připravené plochy do 1000 m2 výsevem včetně utažení parkového v rovině nebo na svahu do 1:5</t>
  </si>
  <si>
    <t>1844764414</t>
  </si>
  <si>
    <t>37</t>
  </si>
  <si>
    <t>005724200</t>
  </si>
  <si>
    <t>osivo směs travní parková okrasná</t>
  </si>
  <si>
    <t>kg</t>
  </si>
  <si>
    <t>-1300618625</t>
  </si>
  <si>
    <t>0,025*sadovky</t>
  </si>
  <si>
    <t>38</t>
  </si>
  <si>
    <t>181951102</t>
  </si>
  <si>
    <t>Úprava pláně vyrovnáním výškových rozdílů v hornině tř. 1 až 4 se zhutněním</t>
  </si>
  <si>
    <t>638711368</t>
  </si>
  <si>
    <t>pěší+slepci+parking+asfalt</t>
  </si>
  <si>
    <t>39</t>
  </si>
  <si>
    <t>183403114</t>
  </si>
  <si>
    <t>Obdělání půdy kultivátorováním v rovině nebo na svahu do 1:5</t>
  </si>
  <si>
    <t>-1783791384</t>
  </si>
  <si>
    <t>40</t>
  </si>
  <si>
    <t>183403153</t>
  </si>
  <si>
    <t>Obdělání půdy hrabáním v rovině nebo na svahu do 1:5</t>
  </si>
  <si>
    <t>-516643071</t>
  </si>
  <si>
    <t>41</t>
  </si>
  <si>
    <t>183403161</t>
  </si>
  <si>
    <t>Obdělání půdy válením v rovině nebo na svahu do 1:5</t>
  </si>
  <si>
    <t>258959274</t>
  </si>
  <si>
    <t>42</t>
  </si>
  <si>
    <t>183552431</t>
  </si>
  <si>
    <t>Úprava zemědělské půdy - hnojení tekutými hnojivy na ploše jednotlivě se zapravením hnojiva do půdy do 5 ha, o sklonu do 5 st.</t>
  </si>
  <si>
    <t>-69216805</t>
  </si>
  <si>
    <t>sadovky/10000</t>
  </si>
  <si>
    <t>43</t>
  </si>
  <si>
    <t>184802111</t>
  </si>
  <si>
    <t>Chemické odplevelení půdy před založením kultury, trávníku nebo zpevněných ploch o výměře jednotlivě přes 20 m2 v rovině nebo na svahu do 1:5 postřikem na široko</t>
  </si>
  <si>
    <t>-787081733</t>
  </si>
  <si>
    <t>44</t>
  </si>
  <si>
    <t>185804312</t>
  </si>
  <si>
    <t xml:space="preserve">Zalití rostlin vodou  plochy záhonů jednotlivě přes 20 m2</t>
  </si>
  <si>
    <t>-1386588621</t>
  </si>
  <si>
    <t>dle B1.1</t>
  </si>
  <si>
    <t>sadovky*0,015</t>
  </si>
  <si>
    <t>45</t>
  </si>
  <si>
    <t>185851121</t>
  </si>
  <si>
    <t>Dovoz vody pro zálivku rostlin na vzdálenost do 1000 m</t>
  </si>
  <si>
    <t>1014398153</t>
  </si>
  <si>
    <t>46</t>
  </si>
  <si>
    <t>185851129</t>
  </si>
  <si>
    <t>Dovoz vody pro zálivku rostlin Příplatek k ceně za každých dalších i započatých 1000 m</t>
  </si>
  <si>
    <t>942247931</t>
  </si>
  <si>
    <t>sadovky*0,015*24</t>
  </si>
  <si>
    <t>47</t>
  </si>
  <si>
    <t>R80113</t>
  </si>
  <si>
    <t>provedení náhradní výsadby - Prunus x yedoensis ok=14-16cm, sadovnicky zapěstované dřeviny s balem</t>
  </si>
  <si>
    <t>1968145658</t>
  </si>
  <si>
    <t>48</t>
  </si>
  <si>
    <t>R80114</t>
  </si>
  <si>
    <t>provedení náhradní výsadby - Tilia cordata "Roelvo", ok=14-16cm, sadovnicky zapěstované dřeviny s balem</t>
  </si>
  <si>
    <t>248793792</t>
  </si>
  <si>
    <t>49</t>
  </si>
  <si>
    <t>R80115</t>
  </si>
  <si>
    <t>provedení náhradní výsadby - Aesculus x carnea "Briotti", ok=14-16cm, sadovnicky zapěstované dřeviny s balem</t>
  </si>
  <si>
    <t>336058143</t>
  </si>
  <si>
    <t>Zakládání</t>
  </si>
  <si>
    <t>50</t>
  </si>
  <si>
    <t>212755214</t>
  </si>
  <si>
    <t>Trativody bez lože z drenážních trubek plastových flexibilních D 100 mm</t>
  </si>
  <si>
    <t>1949886540</t>
  </si>
  <si>
    <t>51</t>
  </si>
  <si>
    <t>213141111</t>
  </si>
  <si>
    <t>Zřízení vrstvy z geotextilie filtrační, separační, odvodňovací, ochranné, výztužné nebo protierozní v rovině nebo ve sklonu do 1:5, šířky do 3 m</t>
  </si>
  <si>
    <t>574346625</t>
  </si>
  <si>
    <t>drenáž*3,14*0,1+drenáž*0,5*4</t>
  </si>
  <si>
    <t>52</t>
  </si>
  <si>
    <t>693110620R</t>
  </si>
  <si>
    <t>geotextilie z PP netkaná 300 g/m2, šíře 200 cm</t>
  </si>
  <si>
    <t>-1427960169</t>
  </si>
  <si>
    <t>drenáž*3,14*0,1*1,5+drenáž*0,5*4*1,5</t>
  </si>
  <si>
    <t>Vodorovné konstrukce</t>
  </si>
  <si>
    <t>53</t>
  </si>
  <si>
    <t>451573111</t>
  </si>
  <si>
    <t>Lože pod potrubí, stoky a drobné objekty v otevřeném výkopu z písku a štěrkopísku do 63 mm</t>
  </si>
  <si>
    <t>845618239</t>
  </si>
  <si>
    <t>drenáž*0,3*0,1</t>
  </si>
  <si>
    <t>Komunikace pozemní</t>
  </si>
  <si>
    <t>54</t>
  </si>
  <si>
    <t>564851111</t>
  </si>
  <si>
    <t>Podklad ze štěrkodrti ŠD s rozprostřením a zhutněním, po zhutnění tl. 150 mm</t>
  </si>
  <si>
    <t>-2004439883</t>
  </si>
  <si>
    <t>slepci+2*asfalt</t>
  </si>
  <si>
    <t>55</t>
  </si>
  <si>
    <t>564871111</t>
  </si>
  <si>
    <t>Podklad ze štěrkodrti ŠD s rozprostřením a zhutněním, po zhutnění tl. 250 mm</t>
  </si>
  <si>
    <t>1959589398</t>
  </si>
  <si>
    <t>56</t>
  </si>
  <si>
    <t>564871116</t>
  </si>
  <si>
    <t>Podklad ze štěrkodrti ŠD s rozprostřením a zhutněním, po zhutnění tl. 300 mm</t>
  </si>
  <si>
    <t>-1394241108</t>
  </si>
  <si>
    <t>slepci+parking+asfalt</t>
  </si>
  <si>
    <t>57</t>
  </si>
  <si>
    <t>565155121</t>
  </si>
  <si>
    <t xml:space="preserve">Asfaltový beton vrstva podkladní ACP 16 (obalované kamenivo střednězrnné - OKS)  s rozprostřením a zhutněním v pruhu šířky přes 3 m, po zhutnění tl. 70 mm</t>
  </si>
  <si>
    <t>-1944362576</t>
  </si>
  <si>
    <t>58</t>
  </si>
  <si>
    <t>573111112</t>
  </si>
  <si>
    <t>Postřik infiltrační PI z asfaltu silničního s posypem kamenivem, v množství 1,00 kg/m2</t>
  </si>
  <si>
    <t>-1200476304</t>
  </si>
  <si>
    <t>59</t>
  </si>
  <si>
    <t>573211112</t>
  </si>
  <si>
    <t>Postřik spojovací PS bez posypu kamenivem z asfaltu silničního, v množství 0,70 kg/m2</t>
  </si>
  <si>
    <t>-720713413</t>
  </si>
  <si>
    <t>60</t>
  </si>
  <si>
    <t>577134121</t>
  </si>
  <si>
    <t xml:space="preserve">Asfaltový beton vrstva obrusná ACO 11 (ABS)  s rozprostřením a se zhutněním z nemodifikovaného asfaltu v pruhu šířky přes 3 m tř. I, po zhutnění tl. 40 mm</t>
  </si>
  <si>
    <t>47835474</t>
  </si>
  <si>
    <t>61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</si>
  <si>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</si>
  <si>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</si>
  <si>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187367259</t>
  </si>
  <si>
    <t>62</t>
  </si>
  <si>
    <t>592452670R</t>
  </si>
  <si>
    <t>dlažba pro nevidomé 20 x 10 x 6 cm červená</t>
  </si>
  <si>
    <t>467084314</t>
  </si>
  <si>
    <t>8,5*1,05 'Přepočtené koeficientem množství</t>
  </si>
  <si>
    <t>63</t>
  </si>
  <si>
    <t>596211212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</si>
  <si>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100 do 300 m2</t>
  </si>
  <si>
    <t>-1190786645</t>
  </si>
  <si>
    <t>64</t>
  </si>
  <si>
    <t>59245213R</t>
  </si>
  <si>
    <t>dlažba zámková tl.80mm přírodní ostrohranná</t>
  </si>
  <si>
    <t>841393941</t>
  </si>
  <si>
    <t>236*1,05 'Přepočtené koeficientem množství</t>
  </si>
  <si>
    <t>Ostatní konstrukce a práce, bourání</t>
  </si>
  <si>
    <t>65</t>
  </si>
  <si>
    <t>914111111</t>
  </si>
  <si>
    <t>Montáž svislé dopravní značky základní velikosti do 1 m2 objímkami na sloupky nebo konzoly</t>
  </si>
  <si>
    <t>109789919</t>
  </si>
  <si>
    <t>66</t>
  </si>
  <si>
    <t>404454040</t>
  </si>
  <si>
    <t>značka dopravní svislá nereflexní FeZn prolis, 500 x 700 mm</t>
  </si>
  <si>
    <t>1754380778</t>
  </si>
  <si>
    <t>67</t>
  </si>
  <si>
    <t>40445419</t>
  </si>
  <si>
    <t>značka dopravní svislá nereflexní FeZn prolis D 500mm</t>
  </si>
  <si>
    <t>-417267935</t>
  </si>
  <si>
    <t>68</t>
  </si>
  <si>
    <t>40445415</t>
  </si>
  <si>
    <t>značka dopravní svislá nereflexní FeZn prolis 300x200mm</t>
  </si>
  <si>
    <t>-469746740</t>
  </si>
  <si>
    <t>0,5*2 'Přepočtené koeficientem množství</t>
  </si>
  <si>
    <t>69</t>
  </si>
  <si>
    <t>404452250</t>
  </si>
  <si>
    <t>sloupek Zn 60 - 350</t>
  </si>
  <si>
    <t>-1555197215</t>
  </si>
  <si>
    <t>404452400</t>
  </si>
  <si>
    <t>patka hliníková pro sloupek D 60 mm</t>
  </si>
  <si>
    <t>1628459198</t>
  </si>
  <si>
    <t>71</t>
  </si>
  <si>
    <t>404452530</t>
  </si>
  <si>
    <t>víčko plastové na sloupek 60</t>
  </si>
  <si>
    <t>393928186</t>
  </si>
  <si>
    <t>72</t>
  </si>
  <si>
    <t>915211111</t>
  </si>
  <si>
    <t xml:space="preserve">Vodorovné dopravní značení stříkaným plastem  dělící čára šířky 125 mm souvislá bílá základní</t>
  </si>
  <si>
    <t>-1351452692</t>
  </si>
  <si>
    <t>dle B1.2.7</t>
  </si>
  <si>
    <t>4,5*12+5*2+2*3</t>
  </si>
  <si>
    <t>73</t>
  </si>
  <si>
    <t>915231111</t>
  </si>
  <si>
    <t xml:space="preserve">Vodorovné dopravní značení stříkaným plastem  přechody pro chodce, šipky, symboly nápisy bílé základní</t>
  </si>
  <si>
    <t>1052526185</t>
  </si>
  <si>
    <t>74</t>
  </si>
  <si>
    <t>R910</t>
  </si>
  <si>
    <t>vodorovné dopravní značení - žlutý plast</t>
  </si>
  <si>
    <t>-25910516</t>
  </si>
  <si>
    <t>2*6+4*1,2</t>
  </si>
  <si>
    <t>915611111</t>
  </si>
  <si>
    <t xml:space="preserve">Předznačení pro vodorovné značení  stříkané barvou nebo prováděné z nátěrových hmot liniové dělicí čáry, vodicí proužky</t>
  </si>
  <si>
    <t>-1053576607</t>
  </si>
  <si>
    <t>vdz+16,8</t>
  </si>
  <si>
    <t>76</t>
  </si>
  <si>
    <t>916111122</t>
  </si>
  <si>
    <t>Osazení silniční obruby z dlažebních kostek v jedné řadě s ložem tl. přes 50 do 100 mm, s vyplněním a zatřením spár cementovou maltou z drobných kostek bez boční opěry, do lože z betonu prostého tř. C 12/15</t>
  </si>
  <si>
    <t>-184187434</t>
  </si>
  <si>
    <t>dle B1.2.1, B1.2.3 - dvojřádek</t>
  </si>
  <si>
    <t>38,26+2,9+5,25+2+20,5</t>
  </si>
  <si>
    <t>77</t>
  </si>
  <si>
    <t>583801100</t>
  </si>
  <si>
    <t>kostka dlažební drobná, žula, I.jakost, velikost 10 cm</t>
  </si>
  <si>
    <t>-2122811694</t>
  </si>
  <si>
    <t>kostky*0,1*0,2*2</t>
  </si>
  <si>
    <t>78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</si>
  <si>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</si>
  <si>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</si>
  <si>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1270666457</t>
  </si>
  <si>
    <t>2*3</t>
  </si>
  <si>
    <t>2,3+38,3+0,79*2+4,5+2,9+4,5*2+5,25+6,2+1,82+4,48+20,5+4,9+9,8</t>
  </si>
  <si>
    <t>79</t>
  </si>
  <si>
    <t>592174170</t>
  </si>
  <si>
    <t>obrubník betonový chodníkový vibrolisovaný 100x10x25 cm</t>
  </si>
  <si>
    <t>-1721000141</t>
  </si>
  <si>
    <t>6*1,05 'Přepočtené koeficientem množství</t>
  </si>
  <si>
    <t>80</t>
  </si>
  <si>
    <t>592175030R</t>
  </si>
  <si>
    <t>obrubník betonový přírodní 100x15/12x30 cm</t>
  </si>
  <si>
    <t>-1345001383</t>
  </si>
  <si>
    <t>111,53*1,05 'Přepočtené koeficientem množství</t>
  </si>
  <si>
    <t>81</t>
  </si>
  <si>
    <t>916991121</t>
  </si>
  <si>
    <t>Lože pod obrubníky, krajníky nebo obruby z dlažebních kostek z betonu prostého tř. C 16/20</t>
  </si>
  <si>
    <t>-98195467</t>
  </si>
  <si>
    <t>0,1*0,3*(bo2510+bo1530+kostky)</t>
  </si>
  <si>
    <t>82</t>
  </si>
  <si>
    <t>919731123R</t>
  </si>
  <si>
    <t>Zarovnání styčné plochy podkladu nebo krytu podél vybourané části komunikace nebo zpevněné plochy živičné tl. přes 100 do 200 mm</t>
  </si>
  <si>
    <t>1305332768</t>
  </si>
  <si>
    <t>83</t>
  </si>
  <si>
    <t>919735113</t>
  </si>
  <si>
    <t>Řezání stávajícího živičného krytu nebo podkladu hloubky přes 100 do 150 mm</t>
  </si>
  <si>
    <t>1882702623</t>
  </si>
  <si>
    <t>23,98</t>
  </si>
  <si>
    <t>84</t>
  </si>
  <si>
    <t>938908411</t>
  </si>
  <si>
    <t>Čištění vozovek splachováním vodou povrchu podkladu nebo krytu živičného, betonového nebo dlážděného</t>
  </si>
  <si>
    <t>-1932255993</t>
  </si>
  <si>
    <t>997</t>
  </si>
  <si>
    <t>Přesun sutě</t>
  </si>
  <si>
    <t>85</t>
  </si>
  <si>
    <t>997002611</t>
  </si>
  <si>
    <t>Nakládání suti a vybouraných hmot na dopravní prostředek pro vodorovné přemístění</t>
  </si>
  <si>
    <t>99423873</t>
  </si>
  <si>
    <t>86</t>
  </si>
  <si>
    <t>997006512</t>
  </si>
  <si>
    <t>Vodorovná doprava suti na skládku s naložením na dopravní prostředek a složením přes 100 m do 1 km</t>
  </si>
  <si>
    <t>-6850812</t>
  </si>
  <si>
    <t>87</t>
  </si>
  <si>
    <t>997006519</t>
  </si>
  <si>
    <t>Vodorovná doprava suti na skládku s naložením na dopravní prostředek a složením Příplatek k ceně za každý další i započatý 1 km</t>
  </si>
  <si>
    <t>-607103115</t>
  </si>
  <si>
    <t>194,563*24 'Přepočtené koeficientem množství</t>
  </si>
  <si>
    <t>88</t>
  </si>
  <si>
    <t>997221815</t>
  </si>
  <si>
    <t>Poplatek za uložení stavebního odpadu na skládce (skládkovné) z prostého betonu zatříděného do Katalogu odpadů pod kódem 170 101</t>
  </si>
  <si>
    <t>-2035078130</t>
  </si>
  <si>
    <t>56,869</t>
  </si>
  <si>
    <t>89</t>
  </si>
  <si>
    <t>997221845</t>
  </si>
  <si>
    <t>Poplatek za uložení stavebního odpadu na skládce (skládkovné) asfaltového bez obsahu dehtu</t>
  </si>
  <si>
    <t>-1217094584</t>
  </si>
  <si>
    <t>44,795</t>
  </si>
  <si>
    <t>90</t>
  </si>
  <si>
    <t>997221855R</t>
  </si>
  <si>
    <t>Poplatek za uložení stavebního odpadu na skládce (skládkovné) zeminy, betonu a kameniva</t>
  </si>
  <si>
    <t>41261319</t>
  </si>
  <si>
    <t>194,563-56,869-44,795</t>
  </si>
  <si>
    <t>998</t>
  </si>
  <si>
    <t>Přesun hmot</t>
  </si>
  <si>
    <t>91</t>
  </si>
  <si>
    <t>998223011</t>
  </si>
  <si>
    <t>Přesun hmot pro pozemní komunikace s krytem dlážděným dopravní vzdálenost do 200 m jakékoliv délky objektu</t>
  </si>
  <si>
    <t>-258066618</t>
  </si>
  <si>
    <t>Práce a dodávky M</t>
  </si>
  <si>
    <t>46-M</t>
  </si>
  <si>
    <t>Zemní práce při extr.mont.pracích</t>
  </si>
  <si>
    <t>92</t>
  </si>
  <si>
    <t>460070753</t>
  </si>
  <si>
    <t>Hloubení nezapažených jam ručně pro ostatní konstrukce s přemístěním výkopku do vzdálenosti 3 m od okraje jámy nebo naložením na dopravní prostředek, včetně zásypu, zhutnění a urovnání povrchu ostatních konstrukcí, v hornině třídy 3</t>
  </si>
  <si>
    <t>17684708</t>
  </si>
  <si>
    <t>dle A2 - sondy</t>
  </si>
  <si>
    <t>3*2</t>
  </si>
  <si>
    <t>jáma</t>
  </si>
  <si>
    <t>jáma vsaku</t>
  </si>
  <si>
    <t>192</t>
  </si>
  <si>
    <t>paženír</t>
  </si>
  <si>
    <t>výkop rýh</t>
  </si>
  <si>
    <t>34,65</t>
  </si>
  <si>
    <t>pažení_celk</t>
  </si>
  <si>
    <t>pažení celkem</t>
  </si>
  <si>
    <t>256,4</t>
  </si>
  <si>
    <t>fr032</t>
  </si>
  <si>
    <t>fr1632</t>
  </si>
  <si>
    <t>45,6</t>
  </si>
  <si>
    <t>fr3263</t>
  </si>
  <si>
    <t>247,152</t>
  </si>
  <si>
    <t>002 - SO 301 DEŠŤOVÁ KANALIZACE</t>
  </si>
  <si>
    <t>lože</t>
  </si>
  <si>
    <t>3,72</t>
  </si>
  <si>
    <t>obsyp</t>
  </si>
  <si>
    <t>11,16</t>
  </si>
  <si>
    <t>zásyp</t>
  </si>
  <si>
    <t>211,77</t>
  </si>
  <si>
    <t>potrubí</t>
  </si>
  <si>
    <t>23,62</t>
  </si>
  <si>
    <t>textilie</t>
  </si>
  <si>
    <t>334,151</t>
  </si>
  <si>
    <t xml:space="preserve">    3 - Svislé a kompletní konstrukce</t>
  </si>
  <si>
    <t xml:space="preserve">    8 - Trubní vedení</t>
  </si>
  <si>
    <t>131201201</t>
  </si>
  <si>
    <t>Hloubení zapažených jam a zářezů s urovnáním dna do předepsaného profilu a spádu v hornině tř. 3 do 100 m3</t>
  </si>
  <si>
    <t>-24407172</t>
  </si>
  <si>
    <t>dle D1.1.b.1</t>
  </si>
  <si>
    <t>3*16*4</t>
  </si>
  <si>
    <t>131201209</t>
  </si>
  <si>
    <t>Hloubení zapažených jam a zářezů s urovnáním dna do předepsaného profilu a spádu Příplatek k cenám za lepivost horniny tř. 3</t>
  </si>
  <si>
    <t>1762121397</t>
  </si>
  <si>
    <t>132201201</t>
  </si>
  <si>
    <t>Hloubení zapažených i nezapažených rýh šířky přes 600 do 2 000 mm s urovnáním dna do předepsaného profilu a spádu v hornině tř. 3 do 100 m3</t>
  </si>
  <si>
    <t>1080394582</t>
  </si>
  <si>
    <t>dle D1.1.b.2; D1.1.b.5</t>
  </si>
  <si>
    <t>(paženír/2)*1,05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</si>
  <si>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</si>
  <si>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</si>
  <si>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-1593389804</t>
  </si>
  <si>
    <t>151101102</t>
  </si>
  <si>
    <t>Zřízení pažení a rozepření stěn rýh pro podzemní vedení pro všechny šířky rýhy příložné pro jakoukoliv mezerovitost, hloubky do 4 m</t>
  </si>
  <si>
    <t>-868634964</t>
  </si>
  <si>
    <t>dle D1.1.b.1; dle D1.1.b.4</t>
  </si>
  <si>
    <t>potrubí dešť</t>
  </si>
  <si>
    <t>2*(15,42*2+1,2*1,8)</t>
  </si>
  <si>
    <t>2*4*(16+3)</t>
  </si>
  <si>
    <t>vpusti</t>
  </si>
  <si>
    <t>4*2*1,6*3</t>
  </si>
  <si>
    <t>151101112</t>
  </si>
  <si>
    <t>Odstranění pažení a rozepření stěn rýh pro podzemní vedení s uložením materiálu na vzdálenost do 3 m od kraje výkopu příložné, hloubky přes 2 do 4 m</t>
  </si>
  <si>
    <t>160664209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</si>
  <si>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</si>
  <si>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</si>
  <si>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-2112915530</t>
  </si>
  <si>
    <t>1831762189</t>
  </si>
  <si>
    <t>rýhy+jáma</t>
  </si>
  <si>
    <t>449509928</t>
  </si>
  <si>
    <t>15*(rýhy+jáma)</t>
  </si>
  <si>
    <t>704879527</t>
  </si>
  <si>
    <t>-464204207</t>
  </si>
  <si>
    <t>-1294579965</t>
  </si>
  <si>
    <t>1,7*(rýhy+jáma)</t>
  </si>
  <si>
    <t>583441720</t>
  </si>
  <si>
    <t>štěrkodrť frakce 0-32 třída C</t>
  </si>
  <si>
    <t>1670971467</t>
  </si>
  <si>
    <t>16*3*0,5*2</t>
  </si>
  <si>
    <t>583439320</t>
  </si>
  <si>
    <t>kamenivo drcené hrubé frakce 16-32</t>
  </si>
  <si>
    <t>-1809450151</t>
  </si>
  <si>
    <t>16*3*0,5*1,9</t>
  </si>
  <si>
    <t>583439630RR</t>
  </si>
  <si>
    <t>kamenivo drcené hrubé fr.0-125</t>
  </si>
  <si>
    <t>756718266</t>
  </si>
  <si>
    <t>16*3*2,71*1,9</t>
  </si>
  <si>
    <t>256402982</t>
  </si>
  <si>
    <t>rýhy-lože-obsyp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</si>
  <si>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</si>
  <si>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</si>
  <si>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-1963913440</t>
  </si>
  <si>
    <t>dle D1.1.b.2</t>
  </si>
  <si>
    <t>0,45*1,05*potrubí</t>
  </si>
  <si>
    <t>-806463138</t>
  </si>
  <si>
    <t>zásyp*1,9-fr032-fr1632-fr3263</t>
  </si>
  <si>
    <t>583373310R</t>
  </si>
  <si>
    <t>štěrkopísek frakce 0-22</t>
  </si>
  <si>
    <t>1082289714</t>
  </si>
  <si>
    <t>obsyp*2</t>
  </si>
  <si>
    <t>212755216</t>
  </si>
  <si>
    <t>Trativody bez lože z drenážních trubek plastových flexibilních D 160 mm</t>
  </si>
  <si>
    <t>438057424</t>
  </si>
  <si>
    <t>5*15+2*3</t>
  </si>
  <si>
    <t xml:space="preserve">geotextilie z PP  netkaná 300 g/m2, šíře 200 cm</t>
  </si>
  <si>
    <t>682056353</t>
  </si>
  <si>
    <t>textilie*1,5</t>
  </si>
  <si>
    <t>213141132</t>
  </si>
  <si>
    <t>Zřízení vrstvy z geotextilie filtrační, separační, odvodňovací, ochranné, výztužné nebo protierozní ve sklonu přes 1:2 do 1:1, šířky přes 3 do 6 m</t>
  </si>
  <si>
    <t>327794661</t>
  </si>
  <si>
    <t>2*4*(16+3)+3*16*3</t>
  </si>
  <si>
    <t>3,14*0,15*drenáž</t>
  </si>
  <si>
    <t>Svislé a kompletní konstrukce</t>
  </si>
  <si>
    <t>359901211</t>
  </si>
  <si>
    <t>Monitoring stok (kamerový systém) jakékoli výšky nová kanalizace</t>
  </si>
  <si>
    <t>-1861359243</t>
  </si>
  <si>
    <t>dle D1.1.b.4</t>
  </si>
  <si>
    <t>-1261041572</t>
  </si>
  <si>
    <t>0,15*1,05*potrubí</t>
  </si>
  <si>
    <t>Trubní vedení</t>
  </si>
  <si>
    <t>871313121</t>
  </si>
  <si>
    <t>Montáž kanalizačního potrubí z plastů z tvrdého PVC těsněných gumovým kroužkem v otevřeném výkopu ve sklonu do 20 % DN 160</t>
  </si>
  <si>
    <t>450023791</t>
  </si>
  <si>
    <t>15,42+1,2</t>
  </si>
  <si>
    <t>vsak</t>
  </si>
  <si>
    <t>1+2*3</t>
  </si>
  <si>
    <t>R801</t>
  </si>
  <si>
    <t>dodání a osazení kompletní sorpční vpusti vč.obetonování 1m3 C30/37</t>
  </si>
  <si>
    <t>-541281227</t>
  </si>
  <si>
    <t>dle C2; D1.1.b.3</t>
  </si>
  <si>
    <t>286114600</t>
  </si>
  <si>
    <t>trubka kanalizační plastová PVC KG DN 160x1000 mm SN 8</t>
  </si>
  <si>
    <t>-1398480621</t>
  </si>
  <si>
    <t>23,62*1,1 'Přepočtené koeficientem množství</t>
  </si>
  <si>
    <t>892312121</t>
  </si>
  <si>
    <t>Tlakové zkoušky vzduchem těsnícími vaky ucpávkovými DN 150</t>
  </si>
  <si>
    <t>úsek</t>
  </si>
  <si>
    <t>-1073385550</t>
  </si>
  <si>
    <t>dle D1.1.b.5</t>
  </si>
  <si>
    <t>938906143R</t>
  </si>
  <si>
    <t>Pročištění potrubí DN 130-160</t>
  </si>
  <si>
    <t>652915105</t>
  </si>
  <si>
    <t>čištění před kamerovou revizí</t>
  </si>
  <si>
    <t>998276201R</t>
  </si>
  <si>
    <t>Přesun hmot, trub.vedení plast. obsypaná kamenivem</t>
  </si>
  <si>
    <t>-615755489</t>
  </si>
  <si>
    <t>dvk110</t>
  </si>
  <si>
    <t>zemnič</t>
  </si>
  <si>
    <t>171,7</t>
  </si>
  <si>
    <t>svody</t>
  </si>
  <si>
    <t>kabel_1</t>
  </si>
  <si>
    <t>kabel</t>
  </si>
  <si>
    <t>126,7</t>
  </si>
  <si>
    <t>kabel_3</t>
  </si>
  <si>
    <t>trasa1</t>
  </si>
  <si>
    <t>99,7</t>
  </si>
  <si>
    <t>chr2</t>
  </si>
  <si>
    <t>128,2</t>
  </si>
  <si>
    <t>003 - SO 401 VEŘEJNÉ OSVĚTLENÍ</t>
  </si>
  <si>
    <t>PSV - Práce a dodávky PSV</t>
  </si>
  <si>
    <t xml:space="preserve">    741 - Elektroinstalace - silnoproud</t>
  </si>
  <si>
    <t xml:space="preserve">    21-M - Elektromontáže</t>
  </si>
  <si>
    <t>899623161R</t>
  </si>
  <si>
    <t>Obetonování potrubí nebo zdiva stok betonem prostým v otevřeném výkopu, beton tř. C 20/25</t>
  </si>
  <si>
    <t>-1462765147</t>
  </si>
  <si>
    <t>dle C4.2.b</t>
  </si>
  <si>
    <t>chráničky pod vozovkou</t>
  </si>
  <si>
    <t>(12+6,5)*0,5*0,25</t>
  </si>
  <si>
    <t>PSV</t>
  </si>
  <si>
    <t>Práce a dodávky PSV</t>
  </si>
  <si>
    <t>741</t>
  </si>
  <si>
    <t>Elektroinstalace - silnoproud</t>
  </si>
  <si>
    <t>741128021</t>
  </si>
  <si>
    <t>Ostatní práce při montáži vodičů a kabelů Příplatek k cenám montáže vodičů a kabelů za zatahování vodičů a kabelů do tvárnicových tras s komorami nebo do kolektorů, hmotnosti do 0,75 kg</t>
  </si>
  <si>
    <t>-1703960372</t>
  </si>
  <si>
    <t>2*12+3*6,5+svody</t>
  </si>
  <si>
    <t>741130021</t>
  </si>
  <si>
    <t>Ukončení vodičů izolovaných s označením a zapojením na svorkovnici s otevřením a uzavřením krytu, průřezu žíly do 2,5 mm2</t>
  </si>
  <si>
    <t>-1167420133</t>
  </si>
  <si>
    <t>dle C4.2.d</t>
  </si>
  <si>
    <t>741130024</t>
  </si>
  <si>
    <t>Ukončení vodičů izolovaných s označením a zapojením na svorkovnici s otevřením a uzavřením krytu, průřezu žíly do 10 mm2</t>
  </si>
  <si>
    <t>1053841563</t>
  </si>
  <si>
    <t>741130027</t>
  </si>
  <si>
    <t>Ukončení vodičů izolovaných s označením a zapojením na svorkovnici s otevřením a uzavřením krytu, průřezu žíly do 35 mm 2</t>
  </si>
  <si>
    <t>-1140509591</t>
  </si>
  <si>
    <t>741420021</t>
  </si>
  <si>
    <t>Montáž hromosvodného vedení svorek se 2 šrouby</t>
  </si>
  <si>
    <t>2088686464</t>
  </si>
  <si>
    <t>5+5</t>
  </si>
  <si>
    <t>354420130</t>
  </si>
  <si>
    <t>svorka uzemnění Cu spojovací</t>
  </si>
  <si>
    <t>289358824</t>
  </si>
  <si>
    <t>354420160</t>
  </si>
  <si>
    <t>svorka uzemnění Cu připojovací</t>
  </si>
  <si>
    <t>1577963530</t>
  </si>
  <si>
    <t>741810002</t>
  </si>
  <si>
    <t>Zkoušky a prohlídky elektrických rozvodů a zařízení celková prohlídka a vyhotovení revizní zprávy pro objem montážních prací přes 100 do 500 tis. Kč</t>
  </si>
  <si>
    <t>-57643782</t>
  </si>
  <si>
    <t>741820102</t>
  </si>
  <si>
    <t>Měření osvětlovacího zařízení intenzity osvětlení na pracovišti do 50 svítidel</t>
  </si>
  <si>
    <t>soubor</t>
  </si>
  <si>
    <t>-1540624380</t>
  </si>
  <si>
    <t>21-M</t>
  </si>
  <si>
    <t>Elektromontáže</t>
  </si>
  <si>
    <t>210021063</t>
  </si>
  <si>
    <t>Ostatní elektromontážní doplňkové práce osazení výstražné fólie z PVC</t>
  </si>
  <si>
    <t>-494556766</t>
  </si>
  <si>
    <t>35+20+14+6+33,2+10</t>
  </si>
  <si>
    <t>693113110R</t>
  </si>
  <si>
    <t xml:space="preserve">pás varovný plný PE  šíře 33 cm s potiskem</t>
  </si>
  <si>
    <t>128</t>
  </si>
  <si>
    <t>747717784</t>
  </si>
  <si>
    <t>118,2</t>
  </si>
  <si>
    <t>118,2*1,1 'Přepočtené koeficientem množství</t>
  </si>
  <si>
    <t>210202013RR</t>
  </si>
  <si>
    <t>Montáž svítidla na výložník</t>
  </si>
  <si>
    <t>440643482</t>
  </si>
  <si>
    <t>M002R</t>
  </si>
  <si>
    <t>Dodávka dvouram. výložníku dl. 2,5m</t>
  </si>
  <si>
    <t>256</t>
  </si>
  <si>
    <t>831502905</t>
  </si>
  <si>
    <t>M006</t>
  </si>
  <si>
    <t>demontáž stáv.rozvodu vč.odvozu a likvidace</t>
  </si>
  <si>
    <t>-1282826951</t>
  </si>
  <si>
    <t>40+2*43</t>
  </si>
  <si>
    <t>354360230RR</t>
  </si>
  <si>
    <t>spojka kabelová smršťovaná přímé do 1kV 91ah-22s 4 x 16 - 50mm - dodání a montáž</t>
  </si>
  <si>
    <t>-282734023</t>
  </si>
  <si>
    <t>M003</t>
  </si>
  <si>
    <t>dodání SHC svítidla výložníkového 100W</t>
  </si>
  <si>
    <t>-1317238170</t>
  </si>
  <si>
    <t>210204105</t>
  </si>
  <si>
    <t>Montáž výložníků osvětlení dvouramenných sloupových, hmotnosti do 70 kg</t>
  </si>
  <si>
    <t>866474392</t>
  </si>
  <si>
    <t>210204203</t>
  </si>
  <si>
    <t>Montáž elektrovýzbroje stožárů osvětlení 3 okruhy</t>
  </si>
  <si>
    <t>820343210</t>
  </si>
  <si>
    <t>M004</t>
  </si>
  <si>
    <t>Dodávka výzbroje stožáru osvětlení se třemi obvody, chráněné pojistkami</t>
  </si>
  <si>
    <t>sada</t>
  </si>
  <si>
    <t>1499556702</t>
  </si>
  <si>
    <t>210220002</t>
  </si>
  <si>
    <t>Montáž uzemňovacího vedení s upevněním, propojením a připojením pomocí svorek na povrchu vodičů FeZn drátem nebo lanem průměru do 10 mm</t>
  </si>
  <si>
    <t>-287072366</t>
  </si>
  <si>
    <t>kabel_1+kabel_3</t>
  </si>
  <si>
    <t>354410730</t>
  </si>
  <si>
    <t>drát průměr 10 mm FeZn</t>
  </si>
  <si>
    <t>-373900501</t>
  </si>
  <si>
    <t>0,62*zemnič</t>
  </si>
  <si>
    <t>106,454*1,05 'Přepočtené koeficientem množství</t>
  </si>
  <si>
    <t>210280211</t>
  </si>
  <si>
    <t>Měření zemních odporů zemniče prvního nebo samostatného</t>
  </si>
  <si>
    <t>396650086</t>
  </si>
  <si>
    <t>210280215</t>
  </si>
  <si>
    <t>Měření zemních odporů zemniče Příplatek k ceně za každý další zemnič v síti</t>
  </si>
  <si>
    <t>-1016560386</t>
  </si>
  <si>
    <t>210280351</t>
  </si>
  <si>
    <t>Zkoušky vodičů a kabelů izolačních kabelů silových do 1 kV, počtu a průřezu žil do 4x25 mm2</t>
  </si>
  <si>
    <t>-840758654</t>
  </si>
  <si>
    <t>210280352</t>
  </si>
  <si>
    <t xml:space="preserve">Zkoušky vodičů a kabelů  izolačních kabelů silových do 1 kV, počtu a průřezu žil 4x35 až 50 mm2</t>
  </si>
  <si>
    <t>330071620</t>
  </si>
  <si>
    <t>210290891</t>
  </si>
  <si>
    <t>Doplnění orientačních štítků na kabel (při revizi instalace)</t>
  </si>
  <si>
    <t>1331783348</t>
  </si>
  <si>
    <t>M005</t>
  </si>
  <si>
    <t>kabelový štítek</t>
  </si>
  <si>
    <t>-1232598724</t>
  </si>
  <si>
    <t>210810005</t>
  </si>
  <si>
    <t>Montáž izolovaných kabelů měděných bez ukončení do 1 kV uložených volně CYKY, CYKYD, CYKYDY, NYM, NYY, YSLY, 750 V, počtu a průřezu žil 3 x 1,5 mm2</t>
  </si>
  <si>
    <t>2115929967</t>
  </si>
  <si>
    <t>dle C4.2.d; C4.2.c</t>
  </si>
  <si>
    <t>2*(8+2,5+2)</t>
  </si>
  <si>
    <t>341110300</t>
  </si>
  <si>
    <t>kabel silový s Cu jádrem CYKY 3x1,5 mm2</t>
  </si>
  <si>
    <t>81659820</t>
  </si>
  <si>
    <t>25*1,1 'Přepočtené koeficientem množství</t>
  </si>
  <si>
    <t>M007R</t>
  </si>
  <si>
    <t>demontáž stáv. výložníku se svítidlem vč. odvozu</t>
  </si>
  <si>
    <t>-382036387</t>
  </si>
  <si>
    <t>210812033</t>
  </si>
  <si>
    <t>Montáž izolovaných kabelů měděných do 1 kV bez ukončení plných a kulatých (CYKY, CHKE-R,...) uložených volně nebo v liště počtu a průřezu žil 4x6 až 10 mm2</t>
  </si>
  <si>
    <t>169111289</t>
  </si>
  <si>
    <t>34111076</t>
  </si>
  <si>
    <t>kabel silový s Cu jádrem 1 kV 4x10mm2</t>
  </si>
  <si>
    <t>416898623</t>
  </si>
  <si>
    <t>22+14+31,5+33,2+10+10+6</t>
  </si>
  <si>
    <t>126,7*1,05 'Přepočtené koeficientem množství</t>
  </si>
  <si>
    <t>210902013</t>
  </si>
  <si>
    <t>Montáž izolovaných kabelů hliníkových do 1 kV bez ukončení plných nebo laněných kulatých (AYKY,...) uložených volně počtu a průřezu žil 4x35 mm2</t>
  </si>
  <si>
    <t>-1610285162</t>
  </si>
  <si>
    <t>25+20</t>
  </si>
  <si>
    <t>34113122</t>
  </si>
  <si>
    <t xml:space="preserve">kabel silový s Al jádrem 1 kV  4x35mm2</t>
  </si>
  <si>
    <t>1411941127</t>
  </si>
  <si>
    <t>45*1,05 'Přepočtené koeficientem množství</t>
  </si>
  <si>
    <t>460010024</t>
  </si>
  <si>
    <t>Vytyčení trasy vedení kabelového (podzemního) v zastavěném prostoru</t>
  </si>
  <si>
    <t>km</t>
  </si>
  <si>
    <t>1471130378</t>
  </si>
  <si>
    <t>(35+20+14+33,2+10+6)*0,001</t>
  </si>
  <si>
    <t>460150163</t>
  </si>
  <si>
    <t>Hloubení zapažených i nezapažených kabelových rýh ručně včetně urovnání dna s přemístěním výkopku do vzdálenosti 3 m od okraje jámy nebo naložením na dopravní prostředek šířky 35 cm, hloubky 80 cm, v hornině třídy 3</t>
  </si>
  <si>
    <t>-2147290932</t>
  </si>
  <si>
    <t>35+20+14+33,2+6+10-6,5-12</t>
  </si>
  <si>
    <t>460150303</t>
  </si>
  <si>
    <t>Hloubení zapažených i nezapažených kabelových rýh ručně včetně urovnání dna s přemístěním výkopku do vzdálenosti 3 m od okraje jámy nebo naložením na dopravní prostředek šířky 50 cm, hloubky 120 cm, v hornině třídy 3</t>
  </si>
  <si>
    <t>-947727843</t>
  </si>
  <si>
    <t>12+6,5</t>
  </si>
  <si>
    <t>460421101</t>
  </si>
  <si>
    <t>Kabelové lože včetně podsypu, zhutnění a urovnání povrchu z písku nebo štěrkopísku tloušťky 10 cm nad kabel bez zakrytí, šířky do 65 cm</t>
  </si>
  <si>
    <t>391755131</t>
  </si>
  <si>
    <t>460470011</t>
  </si>
  <si>
    <t>Provizorní zajištění inženýrských sítí ve výkopech pomocí drátů, dřevěných a plastových prvků apod. kabelů při křížení</t>
  </si>
  <si>
    <t>1623180534</t>
  </si>
  <si>
    <t>460520173</t>
  </si>
  <si>
    <t>Montáž trubek ochranných uložených volně do rýhy plastových ohebných, vnitřního průměru přes 50 do 90 mm</t>
  </si>
  <si>
    <t>-285627321</t>
  </si>
  <si>
    <t>kabel_1+kabel_3-2*12-3*6,5</t>
  </si>
  <si>
    <t>345713530R</t>
  </si>
  <si>
    <t>trubka elektroinstalační ohebná dvouplášťová korugovaná D 61/75 mm, HDPE+LDPE</t>
  </si>
  <si>
    <t>-1708116973</t>
  </si>
  <si>
    <t>128,2*1,05 'Přepočtené koeficientem množství</t>
  </si>
  <si>
    <t>460520174</t>
  </si>
  <si>
    <t>Montáž trubek ochranných uložených volně do rýhy plastových ohebných, vnitřního průměru přes 90 do 110 mm</t>
  </si>
  <si>
    <t>923883265</t>
  </si>
  <si>
    <t>dle D4.2.b; D4.2.d</t>
  </si>
  <si>
    <t>3*12+4*6,5</t>
  </si>
  <si>
    <t>345713550R</t>
  </si>
  <si>
    <t>trubka elektroinstalační ohebná dvouplášťová korugovaná D 94/110 mm, HDPE+LDPE</t>
  </si>
  <si>
    <t>-1040630807</t>
  </si>
  <si>
    <t>62*1,05 'Přepočtené koeficientem množství</t>
  </si>
  <si>
    <t>460560163</t>
  </si>
  <si>
    <t>Zásyp kabelových rýh ručně s uložením výkopku ve vrstvách včetně zhutnění a urovnání povrchu šířky 35 cm hloubky 80 cm, v hornině třídy 3</t>
  </si>
  <si>
    <t>1221677302</t>
  </si>
  <si>
    <t>460560303</t>
  </si>
  <si>
    <t>Zásyp kabelových rýh ručně s uložením výkopku ve vrstvách včetně zhutnění a urovnání povrchu šířky 50 cm hloubky 120 cm, v hornině třídy 3</t>
  </si>
  <si>
    <t>-1270217681</t>
  </si>
  <si>
    <t>460620013</t>
  </si>
  <si>
    <t>Úprava terénu provizorní úprava terénu včetně odkopání drobných nerovností a zásypu prohlubní se zhutněním, v hornině třídy 3</t>
  </si>
  <si>
    <t>-1326655179</t>
  </si>
  <si>
    <t>12+6,5+trasa1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</si>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</sst>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color rgb="FF000000"/>
      <name val="Trebuchet MS"/>
    </font>
    <font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36" fillId="0" borderId="0" xfId="0" applyFont="1" applyAlignment="1">
      <alignment horizontal="left"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30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32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32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30</v>
      </c>
      <c r="AL14" s="28"/>
      <c r="AM14" s="28"/>
      <c r="AN14" s="41" t="s">
        <v>32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21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30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35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16.5" customHeight="1">
      <c r="B20" s="27"/>
      <c r="C20" s="28"/>
      <c r="D20" s="28"/>
      <c r="E20" s="43" t="s">
        <v>21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37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38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39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40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41</v>
      </c>
      <c r="E26" s="53"/>
      <c r="F26" s="54" t="s">
        <v>42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43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44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45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46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47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48</v>
      </c>
      <c r="U32" s="60"/>
      <c r="V32" s="60"/>
      <c r="W32" s="60"/>
      <c r="X32" s="62" t="s">
        <v>49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50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11022018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Parkoviště ul.P.Lumumby,p.p.č.1237/18, k.ú.Zábřeh nad Odrou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>ul.P.Lumumby, Ostrava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10. 2. 2018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Městský obvod Ostrava – Jih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33</v>
      </c>
      <c r="AJ46" s="73"/>
      <c r="AK46" s="73"/>
      <c r="AL46" s="73"/>
      <c r="AM46" s="76" t="str">
        <f>IF(E17="","",E17)</f>
        <v>Roman Fildán</v>
      </c>
      <c r="AN46" s="76"/>
      <c r="AO46" s="76"/>
      <c r="AP46" s="76"/>
      <c r="AQ46" s="73"/>
      <c r="AR46" s="71"/>
      <c r="AS46" s="85" t="s">
        <v>51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31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52</v>
      </c>
      <c r="D49" s="96"/>
      <c r="E49" s="96"/>
      <c r="F49" s="96"/>
      <c r="G49" s="96"/>
      <c r="H49" s="97"/>
      <c r="I49" s="98" t="s">
        <v>53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54</v>
      </c>
      <c r="AH49" s="96"/>
      <c r="AI49" s="96"/>
      <c r="AJ49" s="96"/>
      <c r="AK49" s="96"/>
      <c r="AL49" s="96"/>
      <c r="AM49" s="96"/>
      <c r="AN49" s="98" t="s">
        <v>55</v>
      </c>
      <c r="AO49" s="96"/>
      <c r="AP49" s="96"/>
      <c r="AQ49" s="100" t="s">
        <v>56</v>
      </c>
      <c r="AR49" s="71"/>
      <c r="AS49" s="101" t="s">
        <v>57</v>
      </c>
      <c r="AT49" s="102" t="s">
        <v>58</v>
      </c>
      <c r="AU49" s="102" t="s">
        <v>59</v>
      </c>
      <c r="AV49" s="102" t="s">
        <v>60</v>
      </c>
      <c r="AW49" s="102" t="s">
        <v>61</v>
      </c>
      <c r="AX49" s="102" t="s">
        <v>62</v>
      </c>
      <c r="AY49" s="102" t="s">
        <v>63</v>
      </c>
      <c r="AZ49" s="102" t="s">
        <v>64</v>
      </c>
      <c r="BA49" s="102" t="s">
        <v>65</v>
      </c>
      <c r="BB49" s="102" t="s">
        <v>66</v>
      </c>
      <c r="BC49" s="102" t="s">
        <v>67</v>
      </c>
      <c r="BD49" s="103" t="s">
        <v>68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69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ROUND(SUM(AG52:AG55),2)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ROUND(SUM(AS52:AS55),2)</f>
        <v>0</v>
      </c>
      <c r="AT51" s="113">
        <f>ROUND(SUM(AV51:AW51),2)</f>
        <v>0</v>
      </c>
      <c r="AU51" s="114">
        <f>ROUND(SUM(AU52:AU55),5)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ROUND(SUM(AZ52:AZ55),2)</f>
        <v>0</v>
      </c>
      <c r="BA51" s="113">
        <f>ROUND(SUM(BA52:BA55),2)</f>
        <v>0</v>
      </c>
      <c r="BB51" s="113">
        <f>ROUND(SUM(BB52:BB55),2)</f>
        <v>0</v>
      </c>
      <c r="BC51" s="113">
        <f>ROUND(SUM(BC52:BC55),2)</f>
        <v>0</v>
      </c>
      <c r="BD51" s="115">
        <f>ROUND(SUM(BD52:BD55),2)</f>
        <v>0</v>
      </c>
      <c r="BS51" s="116" t="s">
        <v>70</v>
      </c>
      <c r="BT51" s="116" t="s">
        <v>71</v>
      </c>
      <c r="BU51" s="117" t="s">
        <v>72</v>
      </c>
      <c r="BV51" s="116" t="s">
        <v>73</v>
      </c>
      <c r="BW51" s="116" t="s">
        <v>7</v>
      </c>
      <c r="BX51" s="116" t="s">
        <v>74</v>
      </c>
      <c r="CL51" s="116" t="s">
        <v>21</v>
      </c>
    </row>
    <row r="52" s="5" customFormat="1" ht="16.5" customHeight="1">
      <c r="A52" s="118" t="s">
        <v>75</v>
      </c>
      <c r="B52" s="119"/>
      <c r="C52" s="120"/>
      <c r="D52" s="121" t="s">
        <v>76</v>
      </c>
      <c r="E52" s="121"/>
      <c r="F52" s="121"/>
      <c r="G52" s="121"/>
      <c r="H52" s="121"/>
      <c r="I52" s="122"/>
      <c r="J52" s="121" t="s">
        <v>77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'000 - vedlejší rozpočtové...'!J27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78</v>
      </c>
      <c r="AR52" s="125"/>
      <c r="AS52" s="126">
        <v>0</v>
      </c>
      <c r="AT52" s="127">
        <f>ROUND(SUM(AV52:AW52),2)</f>
        <v>0</v>
      </c>
      <c r="AU52" s="128">
        <f>'000 - vedlejší rozpočtové...'!P78</f>
        <v>0</v>
      </c>
      <c r="AV52" s="127">
        <f>'000 - vedlejší rozpočtové...'!J30</f>
        <v>0</v>
      </c>
      <c r="AW52" s="127">
        <f>'000 - vedlejší rozpočtové...'!J31</f>
        <v>0</v>
      </c>
      <c r="AX52" s="127">
        <f>'000 - vedlejší rozpočtové...'!J32</f>
        <v>0</v>
      </c>
      <c r="AY52" s="127">
        <f>'000 - vedlejší rozpočtové...'!J33</f>
        <v>0</v>
      </c>
      <c r="AZ52" s="127">
        <f>'000 - vedlejší rozpočtové...'!F30</f>
        <v>0</v>
      </c>
      <c r="BA52" s="127">
        <f>'000 - vedlejší rozpočtové...'!F31</f>
        <v>0</v>
      </c>
      <c r="BB52" s="127">
        <f>'000 - vedlejší rozpočtové...'!F32</f>
        <v>0</v>
      </c>
      <c r="BC52" s="127">
        <f>'000 - vedlejší rozpočtové...'!F33</f>
        <v>0</v>
      </c>
      <c r="BD52" s="129">
        <f>'000 - vedlejší rozpočtové...'!F34</f>
        <v>0</v>
      </c>
      <c r="BT52" s="130" t="s">
        <v>79</v>
      </c>
      <c r="BV52" s="130" t="s">
        <v>73</v>
      </c>
      <c r="BW52" s="130" t="s">
        <v>80</v>
      </c>
      <c r="BX52" s="130" t="s">
        <v>7</v>
      </c>
      <c r="CL52" s="130" t="s">
        <v>21</v>
      </c>
      <c r="CM52" s="130" t="s">
        <v>81</v>
      </c>
    </row>
    <row r="53" s="5" customFormat="1" ht="16.5" customHeight="1">
      <c r="A53" s="118" t="s">
        <v>75</v>
      </c>
      <c r="B53" s="119"/>
      <c r="C53" s="120"/>
      <c r="D53" s="121" t="s">
        <v>82</v>
      </c>
      <c r="E53" s="121"/>
      <c r="F53" s="121"/>
      <c r="G53" s="121"/>
      <c r="H53" s="121"/>
      <c r="I53" s="122"/>
      <c r="J53" s="121" t="s">
        <v>83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'001 - SO 101 PARKOVIŠTĚ'!J27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78</v>
      </c>
      <c r="AR53" s="125"/>
      <c r="AS53" s="126">
        <v>0</v>
      </c>
      <c r="AT53" s="127">
        <f>ROUND(SUM(AV53:AW53),2)</f>
        <v>0</v>
      </c>
      <c r="AU53" s="128">
        <f>'001 - SO 101 PARKOVIŠTĚ'!P86</f>
        <v>0</v>
      </c>
      <c r="AV53" s="127">
        <f>'001 - SO 101 PARKOVIŠTĚ'!J30</f>
        <v>0</v>
      </c>
      <c r="AW53" s="127">
        <f>'001 - SO 101 PARKOVIŠTĚ'!J31</f>
        <v>0</v>
      </c>
      <c r="AX53" s="127">
        <f>'001 - SO 101 PARKOVIŠTĚ'!J32</f>
        <v>0</v>
      </c>
      <c r="AY53" s="127">
        <f>'001 - SO 101 PARKOVIŠTĚ'!J33</f>
        <v>0</v>
      </c>
      <c r="AZ53" s="127">
        <f>'001 - SO 101 PARKOVIŠTĚ'!F30</f>
        <v>0</v>
      </c>
      <c r="BA53" s="127">
        <f>'001 - SO 101 PARKOVIŠTĚ'!F31</f>
        <v>0</v>
      </c>
      <c r="BB53" s="127">
        <f>'001 - SO 101 PARKOVIŠTĚ'!F32</f>
        <v>0</v>
      </c>
      <c r="BC53" s="127">
        <f>'001 - SO 101 PARKOVIŠTĚ'!F33</f>
        <v>0</v>
      </c>
      <c r="BD53" s="129">
        <f>'001 - SO 101 PARKOVIŠTĚ'!F34</f>
        <v>0</v>
      </c>
      <c r="BT53" s="130" t="s">
        <v>79</v>
      </c>
      <c r="BV53" s="130" t="s">
        <v>73</v>
      </c>
      <c r="BW53" s="130" t="s">
        <v>84</v>
      </c>
      <c r="BX53" s="130" t="s">
        <v>7</v>
      </c>
      <c r="CL53" s="130" t="s">
        <v>21</v>
      </c>
      <c r="CM53" s="130" t="s">
        <v>81</v>
      </c>
    </row>
    <row r="54" s="5" customFormat="1" ht="16.5" customHeight="1">
      <c r="A54" s="118" t="s">
        <v>75</v>
      </c>
      <c r="B54" s="119"/>
      <c r="C54" s="120"/>
      <c r="D54" s="121" t="s">
        <v>85</v>
      </c>
      <c r="E54" s="121"/>
      <c r="F54" s="121"/>
      <c r="G54" s="121"/>
      <c r="H54" s="121"/>
      <c r="I54" s="122"/>
      <c r="J54" s="121" t="s">
        <v>86</v>
      </c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3">
        <f>'002 - SO 301 DEŠŤOVÁ KANA...'!J27</f>
        <v>0</v>
      </c>
      <c r="AH54" s="122"/>
      <c r="AI54" s="122"/>
      <c r="AJ54" s="122"/>
      <c r="AK54" s="122"/>
      <c r="AL54" s="122"/>
      <c r="AM54" s="122"/>
      <c r="AN54" s="123">
        <f>SUM(AG54,AT54)</f>
        <v>0</v>
      </c>
      <c r="AO54" s="122"/>
      <c r="AP54" s="122"/>
      <c r="AQ54" s="124" t="s">
        <v>78</v>
      </c>
      <c r="AR54" s="125"/>
      <c r="AS54" s="126">
        <v>0</v>
      </c>
      <c r="AT54" s="127">
        <f>ROUND(SUM(AV54:AW54),2)</f>
        <v>0</v>
      </c>
      <c r="AU54" s="128">
        <f>'002 - SO 301 DEŠŤOVÁ KANA...'!P84</f>
        <v>0</v>
      </c>
      <c r="AV54" s="127">
        <f>'002 - SO 301 DEŠŤOVÁ KANA...'!J30</f>
        <v>0</v>
      </c>
      <c r="AW54" s="127">
        <f>'002 - SO 301 DEŠŤOVÁ KANA...'!J31</f>
        <v>0</v>
      </c>
      <c r="AX54" s="127">
        <f>'002 - SO 301 DEŠŤOVÁ KANA...'!J32</f>
        <v>0</v>
      </c>
      <c r="AY54" s="127">
        <f>'002 - SO 301 DEŠŤOVÁ KANA...'!J33</f>
        <v>0</v>
      </c>
      <c r="AZ54" s="127">
        <f>'002 - SO 301 DEŠŤOVÁ KANA...'!F30</f>
        <v>0</v>
      </c>
      <c r="BA54" s="127">
        <f>'002 - SO 301 DEŠŤOVÁ KANA...'!F31</f>
        <v>0</v>
      </c>
      <c r="BB54" s="127">
        <f>'002 - SO 301 DEŠŤOVÁ KANA...'!F32</f>
        <v>0</v>
      </c>
      <c r="BC54" s="127">
        <f>'002 - SO 301 DEŠŤOVÁ KANA...'!F33</f>
        <v>0</v>
      </c>
      <c r="BD54" s="129">
        <f>'002 - SO 301 DEŠŤOVÁ KANA...'!F34</f>
        <v>0</v>
      </c>
      <c r="BT54" s="130" t="s">
        <v>79</v>
      </c>
      <c r="BV54" s="130" t="s">
        <v>73</v>
      </c>
      <c r="BW54" s="130" t="s">
        <v>87</v>
      </c>
      <c r="BX54" s="130" t="s">
        <v>7</v>
      </c>
      <c r="CL54" s="130" t="s">
        <v>21</v>
      </c>
      <c r="CM54" s="130" t="s">
        <v>81</v>
      </c>
    </row>
    <row r="55" s="5" customFormat="1" ht="16.5" customHeight="1">
      <c r="A55" s="118" t="s">
        <v>75</v>
      </c>
      <c r="B55" s="119"/>
      <c r="C55" s="120"/>
      <c r="D55" s="121" t="s">
        <v>88</v>
      </c>
      <c r="E55" s="121"/>
      <c r="F55" s="121"/>
      <c r="G55" s="121"/>
      <c r="H55" s="121"/>
      <c r="I55" s="122"/>
      <c r="J55" s="121" t="s">
        <v>89</v>
      </c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3">
        <f>'003 - SO 401 VEŘEJNÉ OSVĚ...'!J27</f>
        <v>0</v>
      </c>
      <c r="AH55" s="122"/>
      <c r="AI55" s="122"/>
      <c r="AJ55" s="122"/>
      <c r="AK55" s="122"/>
      <c r="AL55" s="122"/>
      <c r="AM55" s="122"/>
      <c r="AN55" s="123">
        <f>SUM(AG55,AT55)</f>
        <v>0</v>
      </c>
      <c r="AO55" s="122"/>
      <c r="AP55" s="122"/>
      <c r="AQ55" s="124" t="s">
        <v>78</v>
      </c>
      <c r="AR55" s="125"/>
      <c r="AS55" s="131">
        <v>0</v>
      </c>
      <c r="AT55" s="132">
        <f>ROUND(SUM(AV55:AW55),2)</f>
        <v>0</v>
      </c>
      <c r="AU55" s="133">
        <f>'003 - SO 401 VEŘEJNÉ OSVĚ...'!P83</f>
        <v>0</v>
      </c>
      <c r="AV55" s="132">
        <f>'003 - SO 401 VEŘEJNÉ OSVĚ...'!J30</f>
        <v>0</v>
      </c>
      <c r="AW55" s="132">
        <f>'003 - SO 401 VEŘEJNÉ OSVĚ...'!J31</f>
        <v>0</v>
      </c>
      <c r="AX55" s="132">
        <f>'003 - SO 401 VEŘEJNÉ OSVĚ...'!J32</f>
        <v>0</v>
      </c>
      <c r="AY55" s="132">
        <f>'003 - SO 401 VEŘEJNÉ OSVĚ...'!J33</f>
        <v>0</v>
      </c>
      <c r="AZ55" s="132">
        <f>'003 - SO 401 VEŘEJNÉ OSVĚ...'!F30</f>
        <v>0</v>
      </c>
      <c r="BA55" s="132">
        <f>'003 - SO 401 VEŘEJNÉ OSVĚ...'!F31</f>
        <v>0</v>
      </c>
      <c r="BB55" s="132">
        <f>'003 - SO 401 VEŘEJNÉ OSVĚ...'!F32</f>
        <v>0</v>
      </c>
      <c r="BC55" s="132">
        <f>'003 - SO 401 VEŘEJNÉ OSVĚ...'!F33</f>
        <v>0</v>
      </c>
      <c r="BD55" s="134">
        <f>'003 - SO 401 VEŘEJNÉ OSVĚ...'!F34</f>
        <v>0</v>
      </c>
      <c r="BT55" s="130" t="s">
        <v>79</v>
      </c>
      <c r="BV55" s="130" t="s">
        <v>73</v>
      </c>
      <c r="BW55" s="130" t="s">
        <v>90</v>
      </c>
      <c r="BX55" s="130" t="s">
        <v>7</v>
      </c>
      <c r="CL55" s="130" t="s">
        <v>21</v>
      </c>
      <c r="CM55" s="130" t="s">
        <v>81</v>
      </c>
    </row>
    <row r="56" s="1" customFormat="1" ht="30" customHeight="1">
      <c r="B56" s="45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1"/>
    </row>
    <row r="57" s="1" customFormat="1" ht="6.96" customHeight="1">
      <c r="B57" s="66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67"/>
      <c r="AL57" s="67"/>
      <c r="AM57" s="67"/>
      <c r="AN57" s="67"/>
      <c r="AO57" s="67"/>
      <c r="AP57" s="67"/>
      <c r="AQ57" s="67"/>
      <c r="AR57" s="71"/>
    </row>
  </sheetData>
  <sheetProtection sheet="1" formatColumns="0" formatRows="0" objects="1" scenarios="1" spinCount="100000" saltValue="IYNodioruUVSx6/ow9f3eyO5PMsiUhaU6SZWL8IZ0HbzY7K28KzdtIE/vV9GGPRn1eRsR1KAg4UjnkkiwAYUfw==" hashValue="LNKiqCMAvvO1m0NPWM2Cm4JmfroXakowI8cMfajRk8xf1oTMb8ZUvy/GVwi1zIL+rolP+Mn8aiSwEUfJfm33LA==" algorithmName="SHA-512" password="CC35"/>
  <mergeCells count="5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00 - vedlejší rozpočtové...'!C2" display="/"/>
    <hyperlink ref="A53" location="'001 - SO 101 PARKOVIŠTĚ'!C2" display="/"/>
    <hyperlink ref="A54" location="'002 - SO 301 DEŠŤOVÁ KANA...'!C2" display="/"/>
    <hyperlink ref="A55" location="'003 - SO 401 VEŘEJNÉ OSVĚ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91</v>
      </c>
      <c r="G1" s="138" t="s">
        <v>92</v>
      </c>
      <c r="H1" s="138"/>
      <c r="I1" s="139"/>
      <c r="J1" s="138" t="s">
        <v>93</v>
      </c>
      <c r="K1" s="137" t="s">
        <v>94</v>
      </c>
      <c r="L1" s="138" t="s">
        <v>95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80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</row>
    <row r="4" ht="36.96" customHeight="1">
      <c r="B4" s="27"/>
      <c r="C4" s="28"/>
      <c r="D4" s="29" t="s">
        <v>96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Parkoviště ul.P.Lumumby,p.p.č.1237/18, k.ú.Zábřeh nad Odrou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97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98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10. 2. 2018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21</v>
      </c>
      <c r="K20" s="50"/>
    </row>
    <row r="21" s="1" customFormat="1" ht="18" customHeight="1">
      <c r="B21" s="45"/>
      <c r="C21" s="46"/>
      <c r="D21" s="46"/>
      <c r="E21" s="34" t="s">
        <v>34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36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37</v>
      </c>
      <c r="E27" s="46"/>
      <c r="F27" s="46"/>
      <c r="G27" s="46"/>
      <c r="H27" s="46"/>
      <c r="I27" s="143"/>
      <c r="J27" s="154">
        <f>ROUND(J78,2)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39</v>
      </c>
      <c r="G29" s="46"/>
      <c r="H29" s="46"/>
      <c r="I29" s="155" t="s">
        <v>38</v>
      </c>
      <c r="J29" s="51" t="s">
        <v>40</v>
      </c>
      <c r="K29" s="50"/>
    </row>
    <row r="30" s="1" customFormat="1" ht="14.4" customHeight="1">
      <c r="B30" s="45"/>
      <c r="C30" s="46"/>
      <c r="D30" s="54" t="s">
        <v>41</v>
      </c>
      <c r="E30" s="54" t="s">
        <v>42</v>
      </c>
      <c r="F30" s="156">
        <f>ROUND(SUM(BE78:BE102), 2)</f>
        <v>0</v>
      </c>
      <c r="G30" s="46"/>
      <c r="H30" s="46"/>
      <c r="I30" s="157">
        <v>0.20999999999999999</v>
      </c>
      <c r="J30" s="156">
        <f>ROUND(ROUND((SUM(BE78:BE102)), 2)*I30, 2)</f>
        <v>0</v>
      </c>
      <c r="K30" s="50"/>
    </row>
    <row r="31" s="1" customFormat="1" ht="14.4" customHeight="1">
      <c r="B31" s="45"/>
      <c r="C31" s="46"/>
      <c r="D31" s="46"/>
      <c r="E31" s="54" t="s">
        <v>43</v>
      </c>
      <c r="F31" s="156">
        <f>ROUND(SUM(BF78:BF102), 2)</f>
        <v>0</v>
      </c>
      <c r="G31" s="46"/>
      <c r="H31" s="46"/>
      <c r="I31" s="157">
        <v>0.14999999999999999</v>
      </c>
      <c r="J31" s="156">
        <f>ROUND(ROUND((SUM(BF78:BF102)),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44</v>
      </c>
      <c r="F32" s="156">
        <f>ROUND(SUM(BG78:BG102),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45</v>
      </c>
      <c r="F33" s="156">
        <f>ROUND(SUM(BH78:BH102),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46</v>
      </c>
      <c r="F34" s="156">
        <f>ROUND(SUM(BI78:BI102),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47</v>
      </c>
      <c r="E36" s="97"/>
      <c r="F36" s="97"/>
      <c r="G36" s="160" t="s">
        <v>48</v>
      </c>
      <c r="H36" s="161" t="s">
        <v>49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99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Parkoviště ul.P.Lumumby,p.p.č.1237/18, k.ú.Zábřeh nad Odrou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97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000 - vedlejší rozpočtové náklady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ul.P.Lumumby, Ostrava</v>
      </c>
      <c r="G49" s="46"/>
      <c r="H49" s="46"/>
      <c r="I49" s="145" t="s">
        <v>25</v>
      </c>
      <c r="J49" s="146" t="str">
        <f>IF(J12="","",J12)</f>
        <v>10. 2. 2018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Městský obvod Ostrava – Jih</v>
      </c>
      <c r="G51" s="46"/>
      <c r="H51" s="46"/>
      <c r="I51" s="145" t="s">
        <v>33</v>
      </c>
      <c r="J51" s="43" t="str">
        <f>E21</f>
        <v>Roman Fildán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100</v>
      </c>
      <c r="D54" s="158"/>
      <c r="E54" s="158"/>
      <c r="F54" s="158"/>
      <c r="G54" s="158"/>
      <c r="H54" s="158"/>
      <c r="I54" s="172"/>
      <c r="J54" s="173" t="s">
        <v>101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102</v>
      </c>
      <c r="D56" s="46"/>
      <c r="E56" s="46"/>
      <c r="F56" s="46"/>
      <c r="G56" s="46"/>
      <c r="H56" s="46"/>
      <c r="I56" s="143"/>
      <c r="J56" s="154">
        <f>J78</f>
        <v>0</v>
      </c>
      <c r="K56" s="50"/>
      <c r="AU56" s="23" t="s">
        <v>103</v>
      </c>
    </row>
    <row r="57" s="7" customFormat="1" ht="24.96" customHeight="1">
      <c r="B57" s="176"/>
      <c r="C57" s="177"/>
      <c r="D57" s="178" t="s">
        <v>104</v>
      </c>
      <c r="E57" s="179"/>
      <c r="F57" s="179"/>
      <c r="G57" s="179"/>
      <c r="H57" s="179"/>
      <c r="I57" s="180"/>
      <c r="J57" s="181">
        <f>J79</f>
        <v>0</v>
      </c>
      <c r="K57" s="182"/>
    </row>
    <row r="58" s="8" customFormat="1" ht="19.92" customHeight="1">
      <c r="B58" s="183"/>
      <c r="C58" s="184"/>
      <c r="D58" s="185" t="s">
        <v>105</v>
      </c>
      <c r="E58" s="186"/>
      <c r="F58" s="186"/>
      <c r="G58" s="186"/>
      <c r="H58" s="186"/>
      <c r="I58" s="187"/>
      <c r="J58" s="188">
        <f>J80</f>
        <v>0</v>
      </c>
      <c r="K58" s="189"/>
    </row>
    <row r="59" s="1" customFormat="1" ht="21.84" customHeight="1">
      <c r="B59" s="45"/>
      <c r="C59" s="46"/>
      <c r="D59" s="46"/>
      <c r="E59" s="46"/>
      <c r="F59" s="46"/>
      <c r="G59" s="46"/>
      <c r="H59" s="46"/>
      <c r="I59" s="143"/>
      <c r="J59" s="46"/>
      <c r="K59" s="50"/>
    </row>
    <row r="60" s="1" customFormat="1" ht="6.96" customHeight="1">
      <c r="B60" s="66"/>
      <c r="C60" s="67"/>
      <c r="D60" s="67"/>
      <c r="E60" s="67"/>
      <c r="F60" s="67"/>
      <c r="G60" s="67"/>
      <c r="H60" s="67"/>
      <c r="I60" s="165"/>
      <c r="J60" s="67"/>
      <c r="K60" s="68"/>
    </row>
    <row r="64" s="1" customFormat="1" ht="6.96" customHeight="1">
      <c r="B64" s="69"/>
      <c r="C64" s="70"/>
      <c r="D64" s="70"/>
      <c r="E64" s="70"/>
      <c r="F64" s="70"/>
      <c r="G64" s="70"/>
      <c r="H64" s="70"/>
      <c r="I64" s="168"/>
      <c r="J64" s="70"/>
      <c r="K64" s="70"/>
      <c r="L64" s="71"/>
    </row>
    <row r="65" s="1" customFormat="1" ht="36.96" customHeight="1">
      <c r="B65" s="45"/>
      <c r="C65" s="72" t="s">
        <v>106</v>
      </c>
      <c r="D65" s="73"/>
      <c r="E65" s="73"/>
      <c r="F65" s="73"/>
      <c r="G65" s="73"/>
      <c r="H65" s="73"/>
      <c r="I65" s="190"/>
      <c r="J65" s="73"/>
      <c r="K65" s="73"/>
      <c r="L65" s="71"/>
    </row>
    <row r="66" s="1" customFormat="1" ht="6.96" customHeight="1">
      <c r="B66" s="45"/>
      <c r="C66" s="73"/>
      <c r="D66" s="73"/>
      <c r="E66" s="73"/>
      <c r="F66" s="73"/>
      <c r="G66" s="73"/>
      <c r="H66" s="73"/>
      <c r="I66" s="190"/>
      <c r="J66" s="73"/>
      <c r="K66" s="73"/>
      <c r="L66" s="71"/>
    </row>
    <row r="67" s="1" customFormat="1" ht="14.4" customHeight="1">
      <c r="B67" s="45"/>
      <c r="C67" s="75" t="s">
        <v>18</v>
      </c>
      <c r="D67" s="73"/>
      <c r="E67" s="73"/>
      <c r="F67" s="73"/>
      <c r="G67" s="73"/>
      <c r="H67" s="73"/>
      <c r="I67" s="190"/>
      <c r="J67" s="73"/>
      <c r="K67" s="73"/>
      <c r="L67" s="71"/>
    </row>
    <row r="68" s="1" customFormat="1" ht="16.5" customHeight="1">
      <c r="B68" s="45"/>
      <c r="C68" s="73"/>
      <c r="D68" s="73"/>
      <c r="E68" s="191" t="str">
        <f>E7</f>
        <v>Parkoviště ul.P.Lumumby,p.p.č.1237/18, k.ú.Zábřeh nad Odrou</v>
      </c>
      <c r="F68" s="75"/>
      <c r="G68" s="75"/>
      <c r="H68" s="75"/>
      <c r="I68" s="190"/>
      <c r="J68" s="73"/>
      <c r="K68" s="73"/>
      <c r="L68" s="71"/>
    </row>
    <row r="69" s="1" customFormat="1" ht="14.4" customHeight="1">
      <c r="B69" s="45"/>
      <c r="C69" s="75" t="s">
        <v>97</v>
      </c>
      <c r="D69" s="73"/>
      <c r="E69" s="73"/>
      <c r="F69" s="73"/>
      <c r="G69" s="73"/>
      <c r="H69" s="73"/>
      <c r="I69" s="190"/>
      <c r="J69" s="73"/>
      <c r="K69" s="73"/>
      <c r="L69" s="71"/>
    </row>
    <row r="70" s="1" customFormat="1" ht="17.25" customHeight="1">
      <c r="B70" s="45"/>
      <c r="C70" s="73"/>
      <c r="D70" s="73"/>
      <c r="E70" s="81" t="str">
        <f>E9</f>
        <v>000 - vedlejší rozpočtové náklady</v>
      </c>
      <c r="F70" s="73"/>
      <c r="G70" s="73"/>
      <c r="H70" s="73"/>
      <c r="I70" s="190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8" customHeight="1">
      <c r="B72" s="45"/>
      <c r="C72" s="75" t="s">
        <v>23</v>
      </c>
      <c r="D72" s="73"/>
      <c r="E72" s="73"/>
      <c r="F72" s="192" t="str">
        <f>F12</f>
        <v>ul.P.Lumumby, Ostrava</v>
      </c>
      <c r="G72" s="73"/>
      <c r="H72" s="73"/>
      <c r="I72" s="193" t="s">
        <v>25</v>
      </c>
      <c r="J72" s="84" t="str">
        <f>IF(J12="","",J12)</f>
        <v>10. 2. 2018</v>
      </c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>
      <c r="B74" s="45"/>
      <c r="C74" s="75" t="s">
        <v>27</v>
      </c>
      <c r="D74" s="73"/>
      <c r="E74" s="73"/>
      <c r="F74" s="192" t="str">
        <f>E15</f>
        <v>Městský obvod Ostrava – Jih</v>
      </c>
      <c r="G74" s="73"/>
      <c r="H74" s="73"/>
      <c r="I74" s="193" t="s">
        <v>33</v>
      </c>
      <c r="J74" s="192" t="str">
        <f>E21</f>
        <v>Roman Fildán</v>
      </c>
      <c r="K74" s="73"/>
      <c r="L74" s="71"/>
    </row>
    <row r="75" s="1" customFormat="1" ht="14.4" customHeight="1">
      <c r="B75" s="45"/>
      <c r="C75" s="75" t="s">
        <v>31</v>
      </c>
      <c r="D75" s="73"/>
      <c r="E75" s="73"/>
      <c r="F75" s="192" t="str">
        <f>IF(E18="","",E18)</f>
        <v/>
      </c>
      <c r="G75" s="73"/>
      <c r="H75" s="73"/>
      <c r="I75" s="190"/>
      <c r="J75" s="73"/>
      <c r="K75" s="73"/>
      <c r="L75" s="71"/>
    </row>
    <row r="76" s="1" customFormat="1" ht="10.32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9" customFormat="1" ht="29.28" customHeight="1">
      <c r="B77" s="194"/>
      <c r="C77" s="195" t="s">
        <v>107</v>
      </c>
      <c r="D77" s="196" t="s">
        <v>56</v>
      </c>
      <c r="E77" s="196" t="s">
        <v>52</v>
      </c>
      <c r="F77" s="196" t="s">
        <v>108</v>
      </c>
      <c r="G77" s="196" t="s">
        <v>109</v>
      </c>
      <c r="H77" s="196" t="s">
        <v>110</v>
      </c>
      <c r="I77" s="197" t="s">
        <v>111</v>
      </c>
      <c r="J77" s="196" t="s">
        <v>101</v>
      </c>
      <c r="K77" s="198" t="s">
        <v>112</v>
      </c>
      <c r="L77" s="199"/>
      <c r="M77" s="101" t="s">
        <v>113</v>
      </c>
      <c r="N77" s="102" t="s">
        <v>41</v>
      </c>
      <c r="O77" s="102" t="s">
        <v>114</v>
      </c>
      <c r="P77" s="102" t="s">
        <v>115</v>
      </c>
      <c r="Q77" s="102" t="s">
        <v>116</v>
      </c>
      <c r="R77" s="102" t="s">
        <v>117</v>
      </c>
      <c r="S77" s="102" t="s">
        <v>118</v>
      </c>
      <c r="T77" s="103" t="s">
        <v>119</v>
      </c>
    </row>
    <row r="78" s="1" customFormat="1" ht="29.28" customHeight="1">
      <c r="B78" s="45"/>
      <c r="C78" s="107" t="s">
        <v>102</v>
      </c>
      <c r="D78" s="73"/>
      <c r="E78" s="73"/>
      <c r="F78" s="73"/>
      <c r="G78" s="73"/>
      <c r="H78" s="73"/>
      <c r="I78" s="190"/>
      <c r="J78" s="200">
        <f>BK78</f>
        <v>0</v>
      </c>
      <c r="K78" s="73"/>
      <c r="L78" s="71"/>
      <c r="M78" s="104"/>
      <c r="N78" s="105"/>
      <c r="O78" s="105"/>
      <c r="P78" s="201">
        <f>P79</f>
        <v>0</v>
      </c>
      <c r="Q78" s="105"/>
      <c r="R78" s="201">
        <f>R79</f>
        <v>0</v>
      </c>
      <c r="S78" s="105"/>
      <c r="T78" s="202">
        <f>T79</f>
        <v>0</v>
      </c>
      <c r="AT78" s="23" t="s">
        <v>70</v>
      </c>
      <c r="AU78" s="23" t="s">
        <v>103</v>
      </c>
      <c r="BK78" s="203">
        <f>BK79</f>
        <v>0</v>
      </c>
    </row>
    <row r="79" s="10" customFormat="1" ht="37.44" customHeight="1">
      <c r="B79" s="204"/>
      <c r="C79" s="205"/>
      <c r="D79" s="206" t="s">
        <v>70</v>
      </c>
      <c r="E79" s="207" t="s">
        <v>120</v>
      </c>
      <c r="F79" s="207" t="s">
        <v>121</v>
      </c>
      <c r="G79" s="205"/>
      <c r="H79" s="205"/>
      <c r="I79" s="208"/>
      <c r="J79" s="209">
        <f>BK79</f>
        <v>0</v>
      </c>
      <c r="K79" s="205"/>
      <c r="L79" s="210"/>
      <c r="M79" s="211"/>
      <c r="N79" s="212"/>
      <c r="O79" s="212"/>
      <c r="P79" s="213">
        <f>P80</f>
        <v>0</v>
      </c>
      <c r="Q79" s="212"/>
      <c r="R79" s="213">
        <f>R80</f>
        <v>0</v>
      </c>
      <c r="S79" s="212"/>
      <c r="T79" s="214">
        <f>T80</f>
        <v>0</v>
      </c>
      <c r="AR79" s="215" t="s">
        <v>122</v>
      </c>
      <c r="AT79" s="216" t="s">
        <v>70</v>
      </c>
      <c r="AU79" s="216" t="s">
        <v>71</v>
      </c>
      <c r="AY79" s="215" t="s">
        <v>123</v>
      </c>
      <c r="BK79" s="217">
        <f>BK80</f>
        <v>0</v>
      </c>
    </row>
    <row r="80" s="10" customFormat="1" ht="19.92" customHeight="1">
      <c r="B80" s="204"/>
      <c r="C80" s="205"/>
      <c r="D80" s="206" t="s">
        <v>70</v>
      </c>
      <c r="E80" s="218" t="s">
        <v>79</v>
      </c>
      <c r="F80" s="218" t="s">
        <v>124</v>
      </c>
      <c r="G80" s="205"/>
      <c r="H80" s="205"/>
      <c r="I80" s="208"/>
      <c r="J80" s="219">
        <f>BK80</f>
        <v>0</v>
      </c>
      <c r="K80" s="205"/>
      <c r="L80" s="210"/>
      <c r="M80" s="211"/>
      <c r="N80" s="212"/>
      <c r="O80" s="212"/>
      <c r="P80" s="213">
        <f>SUM(P81:P102)</f>
        <v>0</v>
      </c>
      <c r="Q80" s="212"/>
      <c r="R80" s="213">
        <f>SUM(R81:R102)</f>
        <v>0</v>
      </c>
      <c r="S80" s="212"/>
      <c r="T80" s="214">
        <f>SUM(T81:T102)</f>
        <v>0</v>
      </c>
      <c r="AR80" s="215" t="s">
        <v>122</v>
      </c>
      <c r="AT80" s="216" t="s">
        <v>70</v>
      </c>
      <c r="AU80" s="216" t="s">
        <v>79</v>
      </c>
      <c r="AY80" s="215" t="s">
        <v>123</v>
      </c>
      <c r="BK80" s="217">
        <f>SUM(BK81:BK102)</f>
        <v>0</v>
      </c>
    </row>
    <row r="81" s="1" customFormat="1" ht="16.5" customHeight="1">
      <c r="B81" s="45"/>
      <c r="C81" s="220" t="s">
        <v>79</v>
      </c>
      <c r="D81" s="220" t="s">
        <v>125</v>
      </c>
      <c r="E81" s="221" t="s">
        <v>82</v>
      </c>
      <c r="F81" s="222" t="s">
        <v>126</v>
      </c>
      <c r="G81" s="223" t="s">
        <v>127</v>
      </c>
      <c r="H81" s="224">
        <v>1</v>
      </c>
      <c r="I81" s="225"/>
      <c r="J81" s="226">
        <f>ROUND(I81*H81,2)</f>
        <v>0</v>
      </c>
      <c r="K81" s="222" t="s">
        <v>21</v>
      </c>
      <c r="L81" s="227"/>
      <c r="M81" s="228" t="s">
        <v>21</v>
      </c>
      <c r="N81" s="229" t="s">
        <v>42</v>
      </c>
      <c r="O81" s="46"/>
      <c r="P81" s="230">
        <f>O81*H81</f>
        <v>0</v>
      </c>
      <c r="Q81" s="230">
        <v>0</v>
      </c>
      <c r="R81" s="230">
        <f>Q81*H81</f>
        <v>0</v>
      </c>
      <c r="S81" s="230">
        <v>0</v>
      </c>
      <c r="T81" s="231">
        <f>S81*H81</f>
        <v>0</v>
      </c>
      <c r="AR81" s="23" t="s">
        <v>128</v>
      </c>
      <c r="AT81" s="23" t="s">
        <v>125</v>
      </c>
      <c r="AU81" s="23" t="s">
        <v>81</v>
      </c>
      <c r="AY81" s="23" t="s">
        <v>123</v>
      </c>
      <c r="BE81" s="232">
        <f>IF(N81="základní",J81,0)</f>
        <v>0</v>
      </c>
      <c r="BF81" s="232">
        <f>IF(N81="snížená",J81,0)</f>
        <v>0</v>
      </c>
      <c r="BG81" s="232">
        <f>IF(N81="zákl. přenesená",J81,0)</f>
        <v>0</v>
      </c>
      <c r="BH81" s="232">
        <f>IF(N81="sníž. přenesená",J81,0)</f>
        <v>0</v>
      </c>
      <c r="BI81" s="232">
        <f>IF(N81="nulová",J81,0)</f>
        <v>0</v>
      </c>
      <c r="BJ81" s="23" t="s">
        <v>79</v>
      </c>
      <c r="BK81" s="232">
        <f>ROUND(I81*H81,2)</f>
        <v>0</v>
      </c>
      <c r="BL81" s="23" t="s">
        <v>129</v>
      </c>
      <c r="BM81" s="23" t="s">
        <v>130</v>
      </c>
    </row>
    <row r="82" s="1" customFormat="1" ht="25.5" customHeight="1">
      <c r="B82" s="45"/>
      <c r="C82" s="220" t="s">
        <v>81</v>
      </c>
      <c r="D82" s="220" t="s">
        <v>125</v>
      </c>
      <c r="E82" s="221" t="s">
        <v>85</v>
      </c>
      <c r="F82" s="222" t="s">
        <v>131</v>
      </c>
      <c r="G82" s="223" t="s">
        <v>127</v>
      </c>
      <c r="H82" s="224">
        <v>1</v>
      </c>
      <c r="I82" s="225"/>
      <c r="J82" s="226">
        <f>ROUND(I82*H82,2)</f>
        <v>0</v>
      </c>
      <c r="K82" s="222" t="s">
        <v>21</v>
      </c>
      <c r="L82" s="227"/>
      <c r="M82" s="228" t="s">
        <v>21</v>
      </c>
      <c r="N82" s="229" t="s">
        <v>42</v>
      </c>
      <c r="O82" s="46"/>
      <c r="P82" s="230">
        <f>O82*H82</f>
        <v>0</v>
      </c>
      <c r="Q82" s="230">
        <v>0</v>
      </c>
      <c r="R82" s="230">
        <f>Q82*H82</f>
        <v>0</v>
      </c>
      <c r="S82" s="230">
        <v>0</v>
      </c>
      <c r="T82" s="231">
        <f>S82*H82</f>
        <v>0</v>
      </c>
      <c r="AR82" s="23" t="s">
        <v>128</v>
      </c>
      <c r="AT82" s="23" t="s">
        <v>125</v>
      </c>
      <c r="AU82" s="23" t="s">
        <v>81</v>
      </c>
      <c r="AY82" s="23" t="s">
        <v>123</v>
      </c>
      <c r="BE82" s="232">
        <f>IF(N82="základní",J82,0)</f>
        <v>0</v>
      </c>
      <c r="BF82" s="232">
        <f>IF(N82="snížená",J82,0)</f>
        <v>0</v>
      </c>
      <c r="BG82" s="232">
        <f>IF(N82="zákl. přenesená",J82,0)</f>
        <v>0</v>
      </c>
      <c r="BH82" s="232">
        <f>IF(N82="sníž. přenesená",J82,0)</f>
        <v>0</v>
      </c>
      <c r="BI82" s="232">
        <f>IF(N82="nulová",J82,0)</f>
        <v>0</v>
      </c>
      <c r="BJ82" s="23" t="s">
        <v>79</v>
      </c>
      <c r="BK82" s="232">
        <f>ROUND(I82*H82,2)</f>
        <v>0</v>
      </c>
      <c r="BL82" s="23" t="s">
        <v>129</v>
      </c>
      <c r="BM82" s="23" t="s">
        <v>132</v>
      </c>
    </row>
    <row r="83" s="1" customFormat="1" ht="16.5" customHeight="1">
      <c r="B83" s="45"/>
      <c r="C83" s="220" t="s">
        <v>133</v>
      </c>
      <c r="D83" s="220" t="s">
        <v>125</v>
      </c>
      <c r="E83" s="221" t="s">
        <v>134</v>
      </c>
      <c r="F83" s="222" t="s">
        <v>135</v>
      </c>
      <c r="G83" s="223" t="s">
        <v>127</v>
      </c>
      <c r="H83" s="224">
        <v>1</v>
      </c>
      <c r="I83" s="225"/>
      <c r="J83" s="226">
        <f>ROUND(I83*H83,2)</f>
        <v>0</v>
      </c>
      <c r="K83" s="222" t="s">
        <v>21</v>
      </c>
      <c r="L83" s="227"/>
      <c r="M83" s="228" t="s">
        <v>21</v>
      </c>
      <c r="N83" s="229" t="s">
        <v>42</v>
      </c>
      <c r="O83" s="46"/>
      <c r="P83" s="230">
        <f>O83*H83</f>
        <v>0</v>
      </c>
      <c r="Q83" s="230">
        <v>0</v>
      </c>
      <c r="R83" s="230">
        <f>Q83*H83</f>
        <v>0</v>
      </c>
      <c r="S83" s="230">
        <v>0</v>
      </c>
      <c r="T83" s="231">
        <f>S83*H83</f>
        <v>0</v>
      </c>
      <c r="AR83" s="23" t="s">
        <v>128</v>
      </c>
      <c r="AT83" s="23" t="s">
        <v>125</v>
      </c>
      <c r="AU83" s="23" t="s">
        <v>81</v>
      </c>
      <c r="AY83" s="23" t="s">
        <v>123</v>
      </c>
      <c r="BE83" s="232">
        <f>IF(N83="základní",J83,0)</f>
        <v>0</v>
      </c>
      <c r="BF83" s="232">
        <f>IF(N83="snížená",J83,0)</f>
        <v>0</v>
      </c>
      <c r="BG83" s="232">
        <f>IF(N83="zákl. přenesená",J83,0)</f>
        <v>0</v>
      </c>
      <c r="BH83" s="232">
        <f>IF(N83="sníž. přenesená",J83,0)</f>
        <v>0</v>
      </c>
      <c r="BI83" s="232">
        <f>IF(N83="nulová",J83,0)</f>
        <v>0</v>
      </c>
      <c r="BJ83" s="23" t="s">
        <v>79</v>
      </c>
      <c r="BK83" s="232">
        <f>ROUND(I83*H83,2)</f>
        <v>0</v>
      </c>
      <c r="BL83" s="23" t="s">
        <v>129</v>
      </c>
      <c r="BM83" s="23" t="s">
        <v>136</v>
      </c>
    </row>
    <row r="84" s="1" customFormat="1" ht="16.5" customHeight="1">
      <c r="B84" s="45"/>
      <c r="C84" s="220" t="s">
        <v>129</v>
      </c>
      <c r="D84" s="220" t="s">
        <v>125</v>
      </c>
      <c r="E84" s="221" t="s">
        <v>88</v>
      </c>
      <c r="F84" s="222" t="s">
        <v>137</v>
      </c>
      <c r="G84" s="223" t="s">
        <v>127</v>
      </c>
      <c r="H84" s="224">
        <v>1</v>
      </c>
      <c r="I84" s="225"/>
      <c r="J84" s="226">
        <f>ROUND(I84*H84,2)</f>
        <v>0</v>
      </c>
      <c r="K84" s="222" t="s">
        <v>21</v>
      </c>
      <c r="L84" s="227"/>
      <c r="M84" s="228" t="s">
        <v>21</v>
      </c>
      <c r="N84" s="229" t="s">
        <v>42</v>
      </c>
      <c r="O84" s="46"/>
      <c r="P84" s="230">
        <f>O84*H84</f>
        <v>0</v>
      </c>
      <c r="Q84" s="230">
        <v>0</v>
      </c>
      <c r="R84" s="230">
        <f>Q84*H84</f>
        <v>0</v>
      </c>
      <c r="S84" s="230">
        <v>0</v>
      </c>
      <c r="T84" s="231">
        <f>S84*H84</f>
        <v>0</v>
      </c>
      <c r="AR84" s="23" t="s">
        <v>128</v>
      </c>
      <c r="AT84" s="23" t="s">
        <v>125</v>
      </c>
      <c r="AU84" s="23" t="s">
        <v>81</v>
      </c>
      <c r="AY84" s="23" t="s">
        <v>123</v>
      </c>
      <c r="BE84" s="232">
        <f>IF(N84="základní",J84,0)</f>
        <v>0</v>
      </c>
      <c r="BF84" s="232">
        <f>IF(N84="snížená",J84,0)</f>
        <v>0</v>
      </c>
      <c r="BG84" s="232">
        <f>IF(N84="zákl. přenesená",J84,0)</f>
        <v>0</v>
      </c>
      <c r="BH84" s="232">
        <f>IF(N84="sníž. přenesená",J84,0)</f>
        <v>0</v>
      </c>
      <c r="BI84" s="232">
        <f>IF(N84="nulová",J84,0)</f>
        <v>0</v>
      </c>
      <c r="BJ84" s="23" t="s">
        <v>79</v>
      </c>
      <c r="BK84" s="232">
        <f>ROUND(I84*H84,2)</f>
        <v>0</v>
      </c>
      <c r="BL84" s="23" t="s">
        <v>129</v>
      </c>
      <c r="BM84" s="23" t="s">
        <v>138</v>
      </c>
    </row>
    <row r="85" s="1" customFormat="1" ht="16.5" customHeight="1">
      <c r="B85" s="45"/>
      <c r="C85" s="220" t="s">
        <v>122</v>
      </c>
      <c r="D85" s="220" t="s">
        <v>125</v>
      </c>
      <c r="E85" s="221" t="s">
        <v>139</v>
      </c>
      <c r="F85" s="222" t="s">
        <v>140</v>
      </c>
      <c r="G85" s="223" t="s">
        <v>127</v>
      </c>
      <c r="H85" s="224">
        <v>1</v>
      </c>
      <c r="I85" s="225"/>
      <c r="J85" s="226">
        <f>ROUND(I85*H85,2)</f>
        <v>0</v>
      </c>
      <c r="K85" s="222" t="s">
        <v>21</v>
      </c>
      <c r="L85" s="227"/>
      <c r="M85" s="228" t="s">
        <v>21</v>
      </c>
      <c r="N85" s="229" t="s">
        <v>42</v>
      </c>
      <c r="O85" s="46"/>
      <c r="P85" s="230">
        <f>O85*H85</f>
        <v>0</v>
      </c>
      <c r="Q85" s="230">
        <v>0</v>
      </c>
      <c r="R85" s="230">
        <f>Q85*H85</f>
        <v>0</v>
      </c>
      <c r="S85" s="230">
        <v>0</v>
      </c>
      <c r="T85" s="231">
        <f>S85*H85</f>
        <v>0</v>
      </c>
      <c r="AR85" s="23" t="s">
        <v>128</v>
      </c>
      <c r="AT85" s="23" t="s">
        <v>125</v>
      </c>
      <c r="AU85" s="23" t="s">
        <v>81</v>
      </c>
      <c r="AY85" s="23" t="s">
        <v>123</v>
      </c>
      <c r="BE85" s="232">
        <f>IF(N85="základní",J85,0)</f>
        <v>0</v>
      </c>
      <c r="BF85" s="232">
        <f>IF(N85="snížená",J85,0)</f>
        <v>0</v>
      </c>
      <c r="BG85" s="232">
        <f>IF(N85="zákl. přenesená",J85,0)</f>
        <v>0</v>
      </c>
      <c r="BH85" s="232">
        <f>IF(N85="sníž. přenesená",J85,0)</f>
        <v>0</v>
      </c>
      <c r="BI85" s="232">
        <f>IF(N85="nulová",J85,0)</f>
        <v>0</v>
      </c>
      <c r="BJ85" s="23" t="s">
        <v>79</v>
      </c>
      <c r="BK85" s="232">
        <f>ROUND(I85*H85,2)</f>
        <v>0</v>
      </c>
      <c r="BL85" s="23" t="s">
        <v>129</v>
      </c>
      <c r="BM85" s="23" t="s">
        <v>141</v>
      </c>
    </row>
    <row r="86" s="1" customFormat="1" ht="16.5" customHeight="1">
      <c r="B86" s="45"/>
      <c r="C86" s="220" t="s">
        <v>142</v>
      </c>
      <c r="D86" s="220" t="s">
        <v>125</v>
      </c>
      <c r="E86" s="221" t="s">
        <v>143</v>
      </c>
      <c r="F86" s="222" t="s">
        <v>144</v>
      </c>
      <c r="G86" s="223" t="s">
        <v>127</v>
      </c>
      <c r="H86" s="224">
        <v>1</v>
      </c>
      <c r="I86" s="225"/>
      <c r="J86" s="226">
        <f>ROUND(I86*H86,2)</f>
        <v>0</v>
      </c>
      <c r="K86" s="222" t="s">
        <v>21</v>
      </c>
      <c r="L86" s="227"/>
      <c r="M86" s="228" t="s">
        <v>21</v>
      </c>
      <c r="N86" s="229" t="s">
        <v>42</v>
      </c>
      <c r="O86" s="46"/>
      <c r="P86" s="230">
        <f>O86*H86</f>
        <v>0</v>
      </c>
      <c r="Q86" s="230">
        <v>0</v>
      </c>
      <c r="R86" s="230">
        <f>Q86*H86</f>
        <v>0</v>
      </c>
      <c r="S86" s="230">
        <v>0</v>
      </c>
      <c r="T86" s="231">
        <f>S86*H86</f>
        <v>0</v>
      </c>
      <c r="AR86" s="23" t="s">
        <v>128</v>
      </c>
      <c r="AT86" s="23" t="s">
        <v>125</v>
      </c>
      <c r="AU86" s="23" t="s">
        <v>81</v>
      </c>
      <c r="AY86" s="23" t="s">
        <v>123</v>
      </c>
      <c r="BE86" s="232">
        <f>IF(N86="základní",J86,0)</f>
        <v>0</v>
      </c>
      <c r="BF86" s="232">
        <f>IF(N86="snížená",J86,0)</f>
        <v>0</v>
      </c>
      <c r="BG86" s="232">
        <f>IF(N86="zákl. přenesená",J86,0)</f>
        <v>0</v>
      </c>
      <c r="BH86" s="232">
        <f>IF(N86="sníž. přenesená",J86,0)</f>
        <v>0</v>
      </c>
      <c r="BI86" s="232">
        <f>IF(N86="nulová",J86,0)</f>
        <v>0</v>
      </c>
      <c r="BJ86" s="23" t="s">
        <v>79</v>
      </c>
      <c r="BK86" s="232">
        <f>ROUND(I86*H86,2)</f>
        <v>0</v>
      </c>
      <c r="BL86" s="23" t="s">
        <v>129</v>
      </c>
      <c r="BM86" s="23" t="s">
        <v>145</v>
      </c>
    </row>
    <row r="87" s="1" customFormat="1" ht="16.5" customHeight="1">
      <c r="B87" s="45"/>
      <c r="C87" s="220" t="s">
        <v>146</v>
      </c>
      <c r="D87" s="220" t="s">
        <v>125</v>
      </c>
      <c r="E87" s="221" t="s">
        <v>147</v>
      </c>
      <c r="F87" s="222" t="s">
        <v>148</v>
      </c>
      <c r="G87" s="223" t="s">
        <v>127</v>
      </c>
      <c r="H87" s="224">
        <v>1</v>
      </c>
      <c r="I87" s="225"/>
      <c r="J87" s="226">
        <f>ROUND(I87*H87,2)</f>
        <v>0</v>
      </c>
      <c r="K87" s="222" t="s">
        <v>21</v>
      </c>
      <c r="L87" s="227"/>
      <c r="M87" s="228" t="s">
        <v>21</v>
      </c>
      <c r="N87" s="229" t="s">
        <v>42</v>
      </c>
      <c r="O87" s="46"/>
      <c r="P87" s="230">
        <f>O87*H87</f>
        <v>0</v>
      </c>
      <c r="Q87" s="230">
        <v>0</v>
      </c>
      <c r="R87" s="230">
        <f>Q87*H87</f>
        <v>0</v>
      </c>
      <c r="S87" s="230">
        <v>0</v>
      </c>
      <c r="T87" s="231">
        <f>S87*H87</f>
        <v>0</v>
      </c>
      <c r="AR87" s="23" t="s">
        <v>128</v>
      </c>
      <c r="AT87" s="23" t="s">
        <v>125</v>
      </c>
      <c r="AU87" s="23" t="s">
        <v>81</v>
      </c>
      <c r="AY87" s="23" t="s">
        <v>123</v>
      </c>
      <c r="BE87" s="232">
        <f>IF(N87="základní",J87,0)</f>
        <v>0</v>
      </c>
      <c r="BF87" s="232">
        <f>IF(N87="snížená",J87,0)</f>
        <v>0</v>
      </c>
      <c r="BG87" s="232">
        <f>IF(N87="zákl. přenesená",J87,0)</f>
        <v>0</v>
      </c>
      <c r="BH87" s="232">
        <f>IF(N87="sníž. přenesená",J87,0)</f>
        <v>0</v>
      </c>
      <c r="BI87" s="232">
        <f>IF(N87="nulová",J87,0)</f>
        <v>0</v>
      </c>
      <c r="BJ87" s="23" t="s">
        <v>79</v>
      </c>
      <c r="BK87" s="232">
        <f>ROUND(I87*H87,2)</f>
        <v>0</v>
      </c>
      <c r="BL87" s="23" t="s">
        <v>129</v>
      </c>
      <c r="BM87" s="23" t="s">
        <v>149</v>
      </c>
    </row>
    <row r="88" s="1" customFormat="1" ht="38.25" customHeight="1">
      <c r="B88" s="45"/>
      <c r="C88" s="220" t="s">
        <v>128</v>
      </c>
      <c r="D88" s="220" t="s">
        <v>125</v>
      </c>
      <c r="E88" s="221" t="s">
        <v>150</v>
      </c>
      <c r="F88" s="222" t="s">
        <v>151</v>
      </c>
      <c r="G88" s="223" t="s">
        <v>127</v>
      </c>
      <c r="H88" s="224">
        <v>1</v>
      </c>
      <c r="I88" s="225"/>
      <c r="J88" s="226">
        <f>ROUND(I88*H88,2)</f>
        <v>0</v>
      </c>
      <c r="K88" s="222" t="s">
        <v>21</v>
      </c>
      <c r="L88" s="227"/>
      <c r="M88" s="228" t="s">
        <v>21</v>
      </c>
      <c r="N88" s="229" t="s">
        <v>42</v>
      </c>
      <c r="O88" s="46"/>
      <c r="P88" s="230">
        <f>O88*H88</f>
        <v>0</v>
      </c>
      <c r="Q88" s="230">
        <v>0</v>
      </c>
      <c r="R88" s="230">
        <f>Q88*H88</f>
        <v>0</v>
      </c>
      <c r="S88" s="230">
        <v>0</v>
      </c>
      <c r="T88" s="231">
        <f>S88*H88</f>
        <v>0</v>
      </c>
      <c r="AR88" s="23" t="s">
        <v>128</v>
      </c>
      <c r="AT88" s="23" t="s">
        <v>125</v>
      </c>
      <c r="AU88" s="23" t="s">
        <v>81</v>
      </c>
      <c r="AY88" s="23" t="s">
        <v>123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23" t="s">
        <v>79</v>
      </c>
      <c r="BK88" s="232">
        <f>ROUND(I88*H88,2)</f>
        <v>0</v>
      </c>
      <c r="BL88" s="23" t="s">
        <v>129</v>
      </c>
      <c r="BM88" s="23" t="s">
        <v>152</v>
      </c>
    </row>
    <row r="89" s="1" customFormat="1" ht="16.5" customHeight="1">
      <c r="B89" s="45"/>
      <c r="C89" s="220" t="s">
        <v>153</v>
      </c>
      <c r="D89" s="220" t="s">
        <v>125</v>
      </c>
      <c r="E89" s="221" t="s">
        <v>154</v>
      </c>
      <c r="F89" s="222" t="s">
        <v>155</v>
      </c>
      <c r="G89" s="223" t="s">
        <v>127</v>
      </c>
      <c r="H89" s="224">
        <v>1</v>
      </c>
      <c r="I89" s="225"/>
      <c r="J89" s="226">
        <f>ROUND(I89*H89,2)</f>
        <v>0</v>
      </c>
      <c r="K89" s="222" t="s">
        <v>21</v>
      </c>
      <c r="L89" s="227"/>
      <c r="M89" s="228" t="s">
        <v>21</v>
      </c>
      <c r="N89" s="229" t="s">
        <v>42</v>
      </c>
      <c r="O89" s="46"/>
      <c r="P89" s="230">
        <f>O89*H89</f>
        <v>0</v>
      </c>
      <c r="Q89" s="230">
        <v>0</v>
      </c>
      <c r="R89" s="230">
        <f>Q89*H89</f>
        <v>0</v>
      </c>
      <c r="S89" s="230">
        <v>0</v>
      </c>
      <c r="T89" s="231">
        <f>S89*H89</f>
        <v>0</v>
      </c>
      <c r="AR89" s="23" t="s">
        <v>128</v>
      </c>
      <c r="AT89" s="23" t="s">
        <v>125</v>
      </c>
      <c r="AU89" s="23" t="s">
        <v>81</v>
      </c>
      <c r="AY89" s="23" t="s">
        <v>123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23" t="s">
        <v>79</v>
      </c>
      <c r="BK89" s="232">
        <f>ROUND(I89*H89,2)</f>
        <v>0</v>
      </c>
      <c r="BL89" s="23" t="s">
        <v>129</v>
      </c>
      <c r="BM89" s="23" t="s">
        <v>156</v>
      </c>
    </row>
    <row r="90" s="1" customFormat="1" ht="25.5" customHeight="1">
      <c r="B90" s="45"/>
      <c r="C90" s="220" t="s">
        <v>157</v>
      </c>
      <c r="D90" s="220" t="s">
        <v>125</v>
      </c>
      <c r="E90" s="221" t="s">
        <v>158</v>
      </c>
      <c r="F90" s="222" t="s">
        <v>159</v>
      </c>
      <c r="G90" s="223" t="s">
        <v>127</v>
      </c>
      <c r="H90" s="224">
        <v>1</v>
      </c>
      <c r="I90" s="225"/>
      <c r="J90" s="226">
        <f>ROUND(I90*H90,2)</f>
        <v>0</v>
      </c>
      <c r="K90" s="222" t="s">
        <v>21</v>
      </c>
      <c r="L90" s="227"/>
      <c r="M90" s="228" t="s">
        <v>21</v>
      </c>
      <c r="N90" s="229" t="s">
        <v>42</v>
      </c>
      <c r="O90" s="46"/>
      <c r="P90" s="230">
        <f>O90*H90</f>
        <v>0</v>
      </c>
      <c r="Q90" s="230">
        <v>0</v>
      </c>
      <c r="R90" s="230">
        <f>Q90*H90</f>
        <v>0</v>
      </c>
      <c r="S90" s="230">
        <v>0</v>
      </c>
      <c r="T90" s="231">
        <f>S90*H90</f>
        <v>0</v>
      </c>
      <c r="AR90" s="23" t="s">
        <v>128</v>
      </c>
      <c r="AT90" s="23" t="s">
        <v>125</v>
      </c>
      <c r="AU90" s="23" t="s">
        <v>81</v>
      </c>
      <c r="AY90" s="23" t="s">
        <v>123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23" t="s">
        <v>79</v>
      </c>
      <c r="BK90" s="232">
        <f>ROUND(I90*H90,2)</f>
        <v>0</v>
      </c>
      <c r="BL90" s="23" t="s">
        <v>129</v>
      </c>
      <c r="BM90" s="23" t="s">
        <v>160</v>
      </c>
    </row>
    <row r="91" s="1" customFormat="1" ht="16.5" customHeight="1">
      <c r="B91" s="45"/>
      <c r="C91" s="220" t="s">
        <v>161</v>
      </c>
      <c r="D91" s="220" t="s">
        <v>125</v>
      </c>
      <c r="E91" s="221" t="s">
        <v>162</v>
      </c>
      <c r="F91" s="222" t="s">
        <v>163</v>
      </c>
      <c r="G91" s="223" t="s">
        <v>127</v>
      </c>
      <c r="H91" s="224">
        <v>1</v>
      </c>
      <c r="I91" s="225"/>
      <c r="J91" s="226">
        <f>ROUND(I91*H91,2)</f>
        <v>0</v>
      </c>
      <c r="K91" s="222" t="s">
        <v>21</v>
      </c>
      <c r="L91" s="227"/>
      <c r="M91" s="228" t="s">
        <v>21</v>
      </c>
      <c r="N91" s="229" t="s">
        <v>42</v>
      </c>
      <c r="O91" s="46"/>
      <c r="P91" s="230">
        <f>O91*H91</f>
        <v>0</v>
      </c>
      <c r="Q91" s="230">
        <v>0</v>
      </c>
      <c r="R91" s="230">
        <f>Q91*H91</f>
        <v>0</v>
      </c>
      <c r="S91" s="230">
        <v>0</v>
      </c>
      <c r="T91" s="231">
        <f>S91*H91</f>
        <v>0</v>
      </c>
      <c r="AR91" s="23" t="s">
        <v>128</v>
      </c>
      <c r="AT91" s="23" t="s">
        <v>125</v>
      </c>
      <c r="AU91" s="23" t="s">
        <v>81</v>
      </c>
      <c r="AY91" s="23" t="s">
        <v>123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23" t="s">
        <v>79</v>
      </c>
      <c r="BK91" s="232">
        <f>ROUND(I91*H91,2)</f>
        <v>0</v>
      </c>
      <c r="BL91" s="23" t="s">
        <v>129</v>
      </c>
      <c r="BM91" s="23" t="s">
        <v>164</v>
      </c>
    </row>
    <row r="92" s="1" customFormat="1" ht="16.5" customHeight="1">
      <c r="B92" s="45"/>
      <c r="C92" s="220" t="s">
        <v>165</v>
      </c>
      <c r="D92" s="220" t="s">
        <v>125</v>
      </c>
      <c r="E92" s="221" t="s">
        <v>166</v>
      </c>
      <c r="F92" s="222" t="s">
        <v>167</v>
      </c>
      <c r="G92" s="223" t="s">
        <v>168</v>
      </c>
      <c r="H92" s="224">
        <v>10</v>
      </c>
      <c r="I92" s="225"/>
      <c r="J92" s="226">
        <f>ROUND(I92*H92,2)</f>
        <v>0</v>
      </c>
      <c r="K92" s="222" t="s">
        <v>21</v>
      </c>
      <c r="L92" s="227"/>
      <c r="M92" s="228" t="s">
        <v>21</v>
      </c>
      <c r="N92" s="229" t="s">
        <v>42</v>
      </c>
      <c r="O92" s="46"/>
      <c r="P92" s="230">
        <f>O92*H92</f>
        <v>0</v>
      </c>
      <c r="Q92" s="230">
        <v>0</v>
      </c>
      <c r="R92" s="230">
        <f>Q92*H92</f>
        <v>0</v>
      </c>
      <c r="S92" s="230">
        <v>0</v>
      </c>
      <c r="T92" s="231">
        <f>S92*H92</f>
        <v>0</v>
      </c>
      <c r="AR92" s="23" t="s">
        <v>128</v>
      </c>
      <c r="AT92" s="23" t="s">
        <v>125</v>
      </c>
      <c r="AU92" s="23" t="s">
        <v>81</v>
      </c>
      <c r="AY92" s="23" t="s">
        <v>123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23" t="s">
        <v>79</v>
      </c>
      <c r="BK92" s="232">
        <f>ROUND(I92*H92,2)</f>
        <v>0</v>
      </c>
      <c r="BL92" s="23" t="s">
        <v>129</v>
      </c>
      <c r="BM92" s="23" t="s">
        <v>169</v>
      </c>
    </row>
    <row r="93" s="1" customFormat="1" ht="16.5" customHeight="1">
      <c r="B93" s="45"/>
      <c r="C93" s="220" t="s">
        <v>170</v>
      </c>
      <c r="D93" s="220" t="s">
        <v>125</v>
      </c>
      <c r="E93" s="221" t="s">
        <v>171</v>
      </c>
      <c r="F93" s="222" t="s">
        <v>172</v>
      </c>
      <c r="G93" s="223" t="s">
        <v>127</v>
      </c>
      <c r="H93" s="224">
        <v>1</v>
      </c>
      <c r="I93" s="225"/>
      <c r="J93" s="226">
        <f>ROUND(I93*H93,2)</f>
        <v>0</v>
      </c>
      <c r="K93" s="222" t="s">
        <v>21</v>
      </c>
      <c r="L93" s="227"/>
      <c r="M93" s="228" t="s">
        <v>21</v>
      </c>
      <c r="N93" s="229" t="s">
        <v>42</v>
      </c>
      <c r="O93" s="46"/>
      <c r="P93" s="230">
        <f>O93*H93</f>
        <v>0</v>
      </c>
      <c r="Q93" s="230">
        <v>0</v>
      </c>
      <c r="R93" s="230">
        <f>Q93*H93</f>
        <v>0</v>
      </c>
      <c r="S93" s="230">
        <v>0</v>
      </c>
      <c r="T93" s="231">
        <f>S93*H93</f>
        <v>0</v>
      </c>
      <c r="AR93" s="23" t="s">
        <v>128</v>
      </c>
      <c r="AT93" s="23" t="s">
        <v>125</v>
      </c>
      <c r="AU93" s="23" t="s">
        <v>81</v>
      </c>
      <c r="AY93" s="23" t="s">
        <v>123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23" t="s">
        <v>79</v>
      </c>
      <c r="BK93" s="232">
        <f>ROUND(I93*H93,2)</f>
        <v>0</v>
      </c>
      <c r="BL93" s="23" t="s">
        <v>129</v>
      </c>
      <c r="BM93" s="23" t="s">
        <v>173</v>
      </c>
    </row>
    <row r="94" s="1" customFormat="1" ht="38.25" customHeight="1">
      <c r="B94" s="45"/>
      <c r="C94" s="220" t="s">
        <v>174</v>
      </c>
      <c r="D94" s="220" t="s">
        <v>125</v>
      </c>
      <c r="E94" s="221" t="s">
        <v>175</v>
      </c>
      <c r="F94" s="222" t="s">
        <v>176</v>
      </c>
      <c r="G94" s="223" t="s">
        <v>127</v>
      </c>
      <c r="H94" s="224">
        <v>1</v>
      </c>
      <c r="I94" s="225"/>
      <c r="J94" s="226">
        <f>ROUND(I94*H94,2)</f>
        <v>0</v>
      </c>
      <c r="K94" s="222" t="s">
        <v>21</v>
      </c>
      <c r="L94" s="227"/>
      <c r="M94" s="228" t="s">
        <v>21</v>
      </c>
      <c r="N94" s="229" t="s">
        <v>42</v>
      </c>
      <c r="O94" s="46"/>
      <c r="P94" s="230">
        <f>O94*H94</f>
        <v>0</v>
      </c>
      <c r="Q94" s="230">
        <v>0</v>
      </c>
      <c r="R94" s="230">
        <f>Q94*H94</f>
        <v>0</v>
      </c>
      <c r="S94" s="230">
        <v>0</v>
      </c>
      <c r="T94" s="231">
        <f>S94*H94</f>
        <v>0</v>
      </c>
      <c r="AR94" s="23" t="s">
        <v>128</v>
      </c>
      <c r="AT94" s="23" t="s">
        <v>125</v>
      </c>
      <c r="AU94" s="23" t="s">
        <v>81</v>
      </c>
      <c r="AY94" s="23" t="s">
        <v>123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23" t="s">
        <v>79</v>
      </c>
      <c r="BK94" s="232">
        <f>ROUND(I94*H94,2)</f>
        <v>0</v>
      </c>
      <c r="BL94" s="23" t="s">
        <v>129</v>
      </c>
      <c r="BM94" s="23" t="s">
        <v>177</v>
      </c>
    </row>
    <row r="95" s="1" customFormat="1" ht="25.5" customHeight="1">
      <c r="B95" s="45"/>
      <c r="C95" s="220" t="s">
        <v>10</v>
      </c>
      <c r="D95" s="220" t="s">
        <v>125</v>
      </c>
      <c r="E95" s="221" t="s">
        <v>178</v>
      </c>
      <c r="F95" s="222" t="s">
        <v>179</v>
      </c>
      <c r="G95" s="223" t="s">
        <v>168</v>
      </c>
      <c r="H95" s="224">
        <v>1</v>
      </c>
      <c r="I95" s="225"/>
      <c r="J95" s="226">
        <f>ROUND(I95*H95,2)</f>
        <v>0</v>
      </c>
      <c r="K95" s="222" t="s">
        <v>21</v>
      </c>
      <c r="L95" s="227"/>
      <c r="M95" s="228" t="s">
        <v>21</v>
      </c>
      <c r="N95" s="229" t="s">
        <v>42</v>
      </c>
      <c r="O95" s="46"/>
      <c r="P95" s="230">
        <f>O95*H95</f>
        <v>0</v>
      </c>
      <c r="Q95" s="230">
        <v>0</v>
      </c>
      <c r="R95" s="230">
        <f>Q95*H95</f>
        <v>0</v>
      </c>
      <c r="S95" s="230">
        <v>0</v>
      </c>
      <c r="T95" s="231">
        <f>S95*H95</f>
        <v>0</v>
      </c>
      <c r="AR95" s="23" t="s">
        <v>128</v>
      </c>
      <c r="AT95" s="23" t="s">
        <v>125</v>
      </c>
      <c r="AU95" s="23" t="s">
        <v>81</v>
      </c>
      <c r="AY95" s="23" t="s">
        <v>123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23" t="s">
        <v>79</v>
      </c>
      <c r="BK95" s="232">
        <f>ROUND(I95*H95,2)</f>
        <v>0</v>
      </c>
      <c r="BL95" s="23" t="s">
        <v>129</v>
      </c>
      <c r="BM95" s="23" t="s">
        <v>180</v>
      </c>
    </row>
    <row r="96" s="1" customFormat="1" ht="16.5" customHeight="1">
      <c r="B96" s="45"/>
      <c r="C96" s="220" t="s">
        <v>181</v>
      </c>
      <c r="D96" s="220" t="s">
        <v>125</v>
      </c>
      <c r="E96" s="221" t="s">
        <v>182</v>
      </c>
      <c r="F96" s="222" t="s">
        <v>183</v>
      </c>
      <c r="G96" s="223" t="s">
        <v>127</v>
      </c>
      <c r="H96" s="224">
        <v>1</v>
      </c>
      <c r="I96" s="225"/>
      <c r="J96" s="226">
        <f>ROUND(I96*H96,2)</f>
        <v>0</v>
      </c>
      <c r="K96" s="222" t="s">
        <v>21</v>
      </c>
      <c r="L96" s="227"/>
      <c r="M96" s="228" t="s">
        <v>21</v>
      </c>
      <c r="N96" s="229" t="s">
        <v>42</v>
      </c>
      <c r="O96" s="46"/>
      <c r="P96" s="230">
        <f>O96*H96</f>
        <v>0</v>
      </c>
      <c r="Q96" s="230">
        <v>0</v>
      </c>
      <c r="R96" s="230">
        <f>Q96*H96</f>
        <v>0</v>
      </c>
      <c r="S96" s="230">
        <v>0</v>
      </c>
      <c r="T96" s="231">
        <f>S96*H96</f>
        <v>0</v>
      </c>
      <c r="AR96" s="23" t="s">
        <v>128</v>
      </c>
      <c r="AT96" s="23" t="s">
        <v>125</v>
      </c>
      <c r="AU96" s="23" t="s">
        <v>81</v>
      </c>
      <c r="AY96" s="23" t="s">
        <v>123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23" t="s">
        <v>79</v>
      </c>
      <c r="BK96" s="232">
        <f>ROUND(I96*H96,2)</f>
        <v>0</v>
      </c>
      <c r="BL96" s="23" t="s">
        <v>129</v>
      </c>
      <c r="BM96" s="23" t="s">
        <v>184</v>
      </c>
    </row>
    <row r="97" s="1" customFormat="1" ht="16.5" customHeight="1">
      <c r="B97" s="45"/>
      <c r="C97" s="220" t="s">
        <v>185</v>
      </c>
      <c r="D97" s="220" t="s">
        <v>125</v>
      </c>
      <c r="E97" s="221" t="s">
        <v>186</v>
      </c>
      <c r="F97" s="222" t="s">
        <v>187</v>
      </c>
      <c r="G97" s="223" t="s">
        <v>127</v>
      </c>
      <c r="H97" s="224">
        <v>1</v>
      </c>
      <c r="I97" s="225"/>
      <c r="J97" s="226">
        <f>ROUND(I97*H97,2)</f>
        <v>0</v>
      </c>
      <c r="K97" s="222" t="s">
        <v>21</v>
      </c>
      <c r="L97" s="227"/>
      <c r="M97" s="228" t="s">
        <v>21</v>
      </c>
      <c r="N97" s="229" t="s">
        <v>42</v>
      </c>
      <c r="O97" s="46"/>
      <c r="P97" s="230">
        <f>O97*H97</f>
        <v>0</v>
      </c>
      <c r="Q97" s="230">
        <v>0</v>
      </c>
      <c r="R97" s="230">
        <f>Q97*H97</f>
        <v>0</v>
      </c>
      <c r="S97" s="230">
        <v>0</v>
      </c>
      <c r="T97" s="231">
        <f>S97*H97</f>
        <v>0</v>
      </c>
      <c r="AR97" s="23" t="s">
        <v>128</v>
      </c>
      <c r="AT97" s="23" t="s">
        <v>125</v>
      </c>
      <c r="AU97" s="23" t="s">
        <v>81</v>
      </c>
      <c r="AY97" s="23" t="s">
        <v>123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23" t="s">
        <v>79</v>
      </c>
      <c r="BK97" s="232">
        <f>ROUND(I97*H97,2)</f>
        <v>0</v>
      </c>
      <c r="BL97" s="23" t="s">
        <v>129</v>
      </c>
      <c r="BM97" s="23" t="s">
        <v>188</v>
      </c>
    </row>
    <row r="98" s="1" customFormat="1" ht="16.5" customHeight="1">
      <c r="B98" s="45"/>
      <c r="C98" s="220" t="s">
        <v>189</v>
      </c>
      <c r="D98" s="220" t="s">
        <v>125</v>
      </c>
      <c r="E98" s="221" t="s">
        <v>190</v>
      </c>
      <c r="F98" s="222" t="s">
        <v>191</v>
      </c>
      <c r="G98" s="223" t="s">
        <v>127</v>
      </c>
      <c r="H98" s="224">
        <v>1</v>
      </c>
      <c r="I98" s="225"/>
      <c r="J98" s="226">
        <f>ROUND(I98*H98,2)</f>
        <v>0</v>
      </c>
      <c r="K98" s="222" t="s">
        <v>21</v>
      </c>
      <c r="L98" s="227"/>
      <c r="M98" s="228" t="s">
        <v>21</v>
      </c>
      <c r="N98" s="229" t="s">
        <v>42</v>
      </c>
      <c r="O98" s="46"/>
      <c r="P98" s="230">
        <f>O98*H98</f>
        <v>0</v>
      </c>
      <c r="Q98" s="230">
        <v>0</v>
      </c>
      <c r="R98" s="230">
        <f>Q98*H98</f>
        <v>0</v>
      </c>
      <c r="S98" s="230">
        <v>0</v>
      </c>
      <c r="T98" s="231">
        <f>S98*H98</f>
        <v>0</v>
      </c>
      <c r="AR98" s="23" t="s">
        <v>128</v>
      </c>
      <c r="AT98" s="23" t="s">
        <v>125</v>
      </c>
      <c r="AU98" s="23" t="s">
        <v>81</v>
      </c>
      <c r="AY98" s="23" t="s">
        <v>123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23" t="s">
        <v>79</v>
      </c>
      <c r="BK98" s="232">
        <f>ROUND(I98*H98,2)</f>
        <v>0</v>
      </c>
      <c r="BL98" s="23" t="s">
        <v>129</v>
      </c>
      <c r="BM98" s="23" t="s">
        <v>192</v>
      </c>
    </row>
    <row r="99" s="1" customFormat="1" ht="16.5" customHeight="1">
      <c r="B99" s="45"/>
      <c r="C99" s="220" t="s">
        <v>193</v>
      </c>
      <c r="D99" s="220" t="s">
        <v>125</v>
      </c>
      <c r="E99" s="221" t="s">
        <v>194</v>
      </c>
      <c r="F99" s="222" t="s">
        <v>195</v>
      </c>
      <c r="G99" s="223" t="s">
        <v>127</v>
      </c>
      <c r="H99" s="224">
        <v>1</v>
      </c>
      <c r="I99" s="225"/>
      <c r="J99" s="226">
        <f>ROUND(I99*H99,2)</f>
        <v>0</v>
      </c>
      <c r="K99" s="222" t="s">
        <v>21</v>
      </c>
      <c r="L99" s="227"/>
      <c r="M99" s="228" t="s">
        <v>21</v>
      </c>
      <c r="N99" s="229" t="s">
        <v>42</v>
      </c>
      <c r="O99" s="46"/>
      <c r="P99" s="230">
        <f>O99*H99</f>
        <v>0</v>
      </c>
      <c r="Q99" s="230">
        <v>0</v>
      </c>
      <c r="R99" s="230">
        <f>Q99*H99</f>
        <v>0</v>
      </c>
      <c r="S99" s="230">
        <v>0</v>
      </c>
      <c r="T99" s="231">
        <f>S99*H99</f>
        <v>0</v>
      </c>
      <c r="AR99" s="23" t="s">
        <v>128</v>
      </c>
      <c r="AT99" s="23" t="s">
        <v>125</v>
      </c>
      <c r="AU99" s="23" t="s">
        <v>81</v>
      </c>
      <c r="AY99" s="23" t="s">
        <v>123</v>
      </c>
      <c r="BE99" s="232">
        <f>IF(N99="základní",J99,0)</f>
        <v>0</v>
      </c>
      <c r="BF99" s="232">
        <f>IF(N99="snížená",J99,0)</f>
        <v>0</v>
      </c>
      <c r="BG99" s="232">
        <f>IF(N99="zákl. přenesená",J99,0)</f>
        <v>0</v>
      </c>
      <c r="BH99" s="232">
        <f>IF(N99="sníž. přenesená",J99,0)</f>
        <v>0</v>
      </c>
      <c r="BI99" s="232">
        <f>IF(N99="nulová",J99,0)</f>
        <v>0</v>
      </c>
      <c r="BJ99" s="23" t="s">
        <v>79</v>
      </c>
      <c r="BK99" s="232">
        <f>ROUND(I99*H99,2)</f>
        <v>0</v>
      </c>
      <c r="BL99" s="23" t="s">
        <v>129</v>
      </c>
      <c r="BM99" s="23" t="s">
        <v>196</v>
      </c>
    </row>
    <row r="100" s="1" customFormat="1" ht="16.5" customHeight="1">
      <c r="B100" s="45"/>
      <c r="C100" s="220" t="s">
        <v>197</v>
      </c>
      <c r="D100" s="220" t="s">
        <v>125</v>
      </c>
      <c r="E100" s="221" t="s">
        <v>198</v>
      </c>
      <c r="F100" s="222" t="s">
        <v>199</v>
      </c>
      <c r="G100" s="223" t="s">
        <v>127</v>
      </c>
      <c r="H100" s="224">
        <v>1</v>
      </c>
      <c r="I100" s="225"/>
      <c r="J100" s="226">
        <f>ROUND(I100*H100,2)</f>
        <v>0</v>
      </c>
      <c r="K100" s="222" t="s">
        <v>21</v>
      </c>
      <c r="L100" s="227"/>
      <c r="M100" s="228" t="s">
        <v>21</v>
      </c>
      <c r="N100" s="229" t="s">
        <v>42</v>
      </c>
      <c r="O100" s="46"/>
      <c r="P100" s="230">
        <f>O100*H100</f>
        <v>0</v>
      </c>
      <c r="Q100" s="230">
        <v>0</v>
      </c>
      <c r="R100" s="230">
        <f>Q100*H100</f>
        <v>0</v>
      </c>
      <c r="S100" s="230">
        <v>0</v>
      </c>
      <c r="T100" s="231">
        <f>S100*H100</f>
        <v>0</v>
      </c>
      <c r="AR100" s="23" t="s">
        <v>128</v>
      </c>
      <c r="AT100" s="23" t="s">
        <v>125</v>
      </c>
      <c r="AU100" s="23" t="s">
        <v>81</v>
      </c>
      <c r="AY100" s="23" t="s">
        <v>123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23" t="s">
        <v>79</v>
      </c>
      <c r="BK100" s="232">
        <f>ROUND(I100*H100,2)</f>
        <v>0</v>
      </c>
      <c r="BL100" s="23" t="s">
        <v>129</v>
      </c>
      <c r="BM100" s="23" t="s">
        <v>200</v>
      </c>
    </row>
    <row r="101" s="1" customFormat="1" ht="16.5" customHeight="1">
      <c r="B101" s="45"/>
      <c r="C101" s="220" t="s">
        <v>9</v>
      </c>
      <c r="D101" s="220" t="s">
        <v>125</v>
      </c>
      <c r="E101" s="221" t="s">
        <v>201</v>
      </c>
      <c r="F101" s="222" t="s">
        <v>202</v>
      </c>
      <c r="G101" s="223" t="s">
        <v>127</v>
      </c>
      <c r="H101" s="224">
        <v>1</v>
      </c>
      <c r="I101" s="225"/>
      <c r="J101" s="226">
        <f>ROUND(I101*H101,2)</f>
        <v>0</v>
      </c>
      <c r="K101" s="222" t="s">
        <v>21</v>
      </c>
      <c r="L101" s="227"/>
      <c r="M101" s="228" t="s">
        <v>21</v>
      </c>
      <c r="N101" s="229" t="s">
        <v>42</v>
      </c>
      <c r="O101" s="46"/>
      <c r="P101" s="230">
        <f>O101*H101</f>
        <v>0</v>
      </c>
      <c r="Q101" s="230">
        <v>0</v>
      </c>
      <c r="R101" s="230">
        <f>Q101*H101</f>
        <v>0</v>
      </c>
      <c r="S101" s="230">
        <v>0</v>
      </c>
      <c r="T101" s="231">
        <f>S101*H101</f>
        <v>0</v>
      </c>
      <c r="AR101" s="23" t="s">
        <v>128</v>
      </c>
      <c r="AT101" s="23" t="s">
        <v>125</v>
      </c>
      <c r="AU101" s="23" t="s">
        <v>81</v>
      </c>
      <c r="AY101" s="23" t="s">
        <v>123</v>
      </c>
      <c r="BE101" s="232">
        <f>IF(N101="základní",J101,0)</f>
        <v>0</v>
      </c>
      <c r="BF101" s="232">
        <f>IF(N101="snížená",J101,0)</f>
        <v>0</v>
      </c>
      <c r="BG101" s="232">
        <f>IF(N101="zákl. přenesená",J101,0)</f>
        <v>0</v>
      </c>
      <c r="BH101" s="232">
        <f>IF(N101="sníž. přenesená",J101,0)</f>
        <v>0</v>
      </c>
      <c r="BI101" s="232">
        <f>IF(N101="nulová",J101,0)</f>
        <v>0</v>
      </c>
      <c r="BJ101" s="23" t="s">
        <v>79</v>
      </c>
      <c r="BK101" s="232">
        <f>ROUND(I101*H101,2)</f>
        <v>0</v>
      </c>
      <c r="BL101" s="23" t="s">
        <v>129</v>
      </c>
      <c r="BM101" s="23" t="s">
        <v>203</v>
      </c>
    </row>
    <row r="102" s="1" customFormat="1" ht="16.5" customHeight="1">
      <c r="B102" s="45"/>
      <c r="C102" s="220" t="s">
        <v>204</v>
      </c>
      <c r="D102" s="220" t="s">
        <v>125</v>
      </c>
      <c r="E102" s="221" t="s">
        <v>205</v>
      </c>
      <c r="F102" s="222" t="s">
        <v>206</v>
      </c>
      <c r="G102" s="223" t="s">
        <v>127</v>
      </c>
      <c r="H102" s="224">
        <v>1</v>
      </c>
      <c r="I102" s="225"/>
      <c r="J102" s="226">
        <f>ROUND(I102*H102,2)</f>
        <v>0</v>
      </c>
      <c r="K102" s="222" t="s">
        <v>21</v>
      </c>
      <c r="L102" s="227"/>
      <c r="M102" s="228" t="s">
        <v>21</v>
      </c>
      <c r="N102" s="233" t="s">
        <v>42</v>
      </c>
      <c r="O102" s="234"/>
      <c r="P102" s="235">
        <f>O102*H102</f>
        <v>0</v>
      </c>
      <c r="Q102" s="235">
        <v>0</v>
      </c>
      <c r="R102" s="235">
        <f>Q102*H102</f>
        <v>0</v>
      </c>
      <c r="S102" s="235">
        <v>0</v>
      </c>
      <c r="T102" s="236">
        <f>S102*H102</f>
        <v>0</v>
      </c>
      <c r="AR102" s="23" t="s">
        <v>128</v>
      </c>
      <c r="AT102" s="23" t="s">
        <v>125</v>
      </c>
      <c r="AU102" s="23" t="s">
        <v>81</v>
      </c>
      <c r="AY102" s="23" t="s">
        <v>123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23" t="s">
        <v>79</v>
      </c>
      <c r="BK102" s="232">
        <f>ROUND(I102*H102,2)</f>
        <v>0</v>
      </c>
      <c r="BL102" s="23" t="s">
        <v>129</v>
      </c>
      <c r="BM102" s="23" t="s">
        <v>207</v>
      </c>
    </row>
    <row r="103" s="1" customFormat="1" ht="6.96" customHeight="1">
      <c r="B103" s="66"/>
      <c r="C103" s="67"/>
      <c r="D103" s="67"/>
      <c r="E103" s="67"/>
      <c r="F103" s="67"/>
      <c r="G103" s="67"/>
      <c r="H103" s="67"/>
      <c r="I103" s="165"/>
      <c r="J103" s="67"/>
      <c r="K103" s="67"/>
      <c r="L103" s="71"/>
    </row>
  </sheetData>
  <sheetProtection sheet="1" autoFilter="0" formatColumns="0" formatRows="0" objects="1" scenarios="1" spinCount="100000" saltValue="VTR6oo6fIplhQi53Bmf772zdwQZPLgPvWfhWOkDvibucxoZdjnWh85jMVnuYgwmwfrT+Uw55QDNmE4+gqOc1AQ==" hashValue="BqEXtScxxUsuUtGWF+17f5S2AEOh2oTcbQhssNmeY6czMCVPY7qPq/Oh930m4/KcVBWOp1Tkcm8h5tVAowY8VQ==" algorithmName="SHA-512" password="CC35"/>
  <autoFilter ref="C77:K102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91</v>
      </c>
      <c r="G1" s="138" t="s">
        <v>92</v>
      </c>
      <c r="H1" s="138"/>
      <c r="I1" s="139"/>
      <c r="J1" s="138" t="s">
        <v>93</v>
      </c>
      <c r="K1" s="137" t="s">
        <v>94</v>
      </c>
      <c r="L1" s="138" t="s">
        <v>95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84</v>
      </c>
      <c r="AZ2" s="237" t="s">
        <v>208</v>
      </c>
      <c r="BA2" s="237" t="s">
        <v>208</v>
      </c>
      <c r="BB2" s="237" t="s">
        <v>209</v>
      </c>
      <c r="BC2" s="237" t="s">
        <v>210</v>
      </c>
      <c r="BD2" s="237" t="s">
        <v>81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  <c r="AZ3" s="237" t="s">
        <v>211</v>
      </c>
      <c r="BA3" s="237" t="s">
        <v>211</v>
      </c>
      <c r="BB3" s="237" t="s">
        <v>209</v>
      </c>
      <c r="BC3" s="237" t="s">
        <v>212</v>
      </c>
      <c r="BD3" s="237" t="s">
        <v>81</v>
      </c>
    </row>
    <row r="4" ht="36.96" customHeight="1">
      <c r="B4" s="27"/>
      <c r="C4" s="28"/>
      <c r="D4" s="29" t="s">
        <v>96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  <c r="AZ4" s="237" t="s">
        <v>213</v>
      </c>
      <c r="BA4" s="237" t="s">
        <v>213</v>
      </c>
      <c r="BB4" s="237" t="s">
        <v>209</v>
      </c>
      <c r="BC4" s="237" t="s">
        <v>174</v>
      </c>
      <c r="BD4" s="237" t="s">
        <v>81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  <c r="AZ5" s="237" t="s">
        <v>214</v>
      </c>
      <c r="BA5" s="237" t="s">
        <v>214</v>
      </c>
      <c r="BB5" s="237" t="s">
        <v>209</v>
      </c>
      <c r="BC5" s="237" t="s">
        <v>215</v>
      </c>
      <c r="BD5" s="237" t="s">
        <v>81</v>
      </c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  <c r="AZ6" s="237" t="s">
        <v>216</v>
      </c>
      <c r="BA6" s="237" t="s">
        <v>216</v>
      </c>
      <c r="BB6" s="237" t="s">
        <v>209</v>
      </c>
      <c r="BC6" s="237" t="s">
        <v>217</v>
      </c>
      <c r="BD6" s="237" t="s">
        <v>81</v>
      </c>
    </row>
    <row r="7" ht="16.5" customHeight="1">
      <c r="B7" s="27"/>
      <c r="C7" s="28"/>
      <c r="D7" s="28"/>
      <c r="E7" s="142" t="str">
        <f>'Rekapitulace stavby'!K6</f>
        <v>Parkoviště ul.P.Lumumby,p.p.č.1237/18, k.ú.Zábřeh nad Odrou</v>
      </c>
      <c r="F7" s="39"/>
      <c r="G7" s="39"/>
      <c r="H7" s="39"/>
      <c r="I7" s="141"/>
      <c r="J7" s="28"/>
      <c r="K7" s="30"/>
      <c r="AZ7" s="237" t="s">
        <v>218</v>
      </c>
      <c r="BA7" s="237" t="s">
        <v>218</v>
      </c>
      <c r="BB7" s="237" t="s">
        <v>219</v>
      </c>
      <c r="BC7" s="237" t="s">
        <v>220</v>
      </c>
      <c r="BD7" s="237" t="s">
        <v>81</v>
      </c>
    </row>
    <row r="8" s="1" customFormat="1">
      <c r="B8" s="45"/>
      <c r="C8" s="46"/>
      <c r="D8" s="39" t="s">
        <v>97</v>
      </c>
      <c r="E8" s="46"/>
      <c r="F8" s="46"/>
      <c r="G8" s="46"/>
      <c r="H8" s="46"/>
      <c r="I8" s="143"/>
      <c r="J8" s="46"/>
      <c r="K8" s="50"/>
      <c r="AZ8" s="237" t="s">
        <v>221</v>
      </c>
      <c r="BA8" s="237" t="s">
        <v>221</v>
      </c>
      <c r="BB8" s="237" t="s">
        <v>219</v>
      </c>
      <c r="BC8" s="237" t="s">
        <v>222</v>
      </c>
      <c r="BD8" s="237" t="s">
        <v>81</v>
      </c>
    </row>
    <row r="9" s="1" customFormat="1" ht="36.96" customHeight="1">
      <c r="B9" s="45"/>
      <c r="C9" s="46"/>
      <c r="D9" s="46"/>
      <c r="E9" s="144" t="s">
        <v>223</v>
      </c>
      <c r="F9" s="46"/>
      <c r="G9" s="46"/>
      <c r="H9" s="46"/>
      <c r="I9" s="143"/>
      <c r="J9" s="46"/>
      <c r="K9" s="50"/>
      <c r="AZ9" s="237" t="s">
        <v>224</v>
      </c>
      <c r="BA9" s="237" t="s">
        <v>224</v>
      </c>
      <c r="BB9" s="237" t="s">
        <v>219</v>
      </c>
      <c r="BC9" s="237" t="s">
        <v>225</v>
      </c>
      <c r="BD9" s="237" t="s">
        <v>81</v>
      </c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  <c r="AZ10" s="237" t="s">
        <v>226</v>
      </c>
      <c r="BA10" s="237" t="s">
        <v>226</v>
      </c>
      <c r="BB10" s="237" t="s">
        <v>227</v>
      </c>
      <c r="BC10" s="237" t="s">
        <v>228</v>
      </c>
      <c r="BD10" s="237" t="s">
        <v>81</v>
      </c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  <c r="AZ11" s="237" t="s">
        <v>229</v>
      </c>
      <c r="BA11" s="237" t="s">
        <v>229</v>
      </c>
      <c r="BB11" s="237" t="s">
        <v>227</v>
      </c>
      <c r="BC11" s="237" t="s">
        <v>230</v>
      </c>
      <c r="BD11" s="237" t="s">
        <v>81</v>
      </c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10. 2. 2018</v>
      </c>
      <c r="K12" s="50"/>
      <c r="AZ12" s="237" t="s">
        <v>231</v>
      </c>
      <c r="BA12" s="237" t="s">
        <v>231</v>
      </c>
      <c r="BB12" s="237" t="s">
        <v>227</v>
      </c>
      <c r="BC12" s="237" t="s">
        <v>232</v>
      </c>
      <c r="BD12" s="237" t="s">
        <v>81</v>
      </c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  <c r="AZ13" s="237" t="s">
        <v>233</v>
      </c>
      <c r="BA13" s="237" t="s">
        <v>233</v>
      </c>
      <c r="BB13" s="237" t="s">
        <v>227</v>
      </c>
      <c r="BC13" s="237" t="s">
        <v>142</v>
      </c>
      <c r="BD13" s="237" t="s">
        <v>81</v>
      </c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  <c r="AZ14" s="237" t="s">
        <v>234</v>
      </c>
      <c r="BA14" s="237" t="s">
        <v>234</v>
      </c>
      <c r="BB14" s="237" t="s">
        <v>219</v>
      </c>
      <c r="BC14" s="237" t="s">
        <v>235</v>
      </c>
      <c r="BD14" s="237" t="s">
        <v>81</v>
      </c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  <c r="AZ15" s="237" t="s">
        <v>236</v>
      </c>
      <c r="BA15" s="237" t="s">
        <v>236</v>
      </c>
      <c r="BB15" s="237" t="s">
        <v>227</v>
      </c>
      <c r="BC15" s="237" t="s">
        <v>237</v>
      </c>
      <c r="BD15" s="237" t="s">
        <v>81</v>
      </c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  <c r="AZ16" s="237" t="s">
        <v>238</v>
      </c>
      <c r="BA16" s="237" t="s">
        <v>238</v>
      </c>
      <c r="BB16" s="237" t="s">
        <v>209</v>
      </c>
      <c r="BC16" s="237" t="s">
        <v>239</v>
      </c>
      <c r="BD16" s="237" t="s">
        <v>81</v>
      </c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21</v>
      </c>
      <c r="K20" s="50"/>
    </row>
    <row r="21" s="1" customFormat="1" ht="18" customHeight="1">
      <c r="B21" s="45"/>
      <c r="C21" s="46"/>
      <c r="D21" s="46"/>
      <c r="E21" s="34" t="s">
        <v>34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36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37</v>
      </c>
      <c r="E27" s="46"/>
      <c r="F27" s="46"/>
      <c r="G27" s="46"/>
      <c r="H27" s="46"/>
      <c r="I27" s="143"/>
      <c r="J27" s="154">
        <f>ROUND(J86,2)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39</v>
      </c>
      <c r="G29" s="46"/>
      <c r="H29" s="46"/>
      <c r="I29" s="155" t="s">
        <v>38</v>
      </c>
      <c r="J29" s="51" t="s">
        <v>40</v>
      </c>
      <c r="K29" s="50"/>
    </row>
    <row r="30" s="1" customFormat="1" ht="14.4" customHeight="1">
      <c r="B30" s="45"/>
      <c r="C30" s="46"/>
      <c r="D30" s="54" t="s">
        <v>41</v>
      </c>
      <c r="E30" s="54" t="s">
        <v>42</v>
      </c>
      <c r="F30" s="156">
        <f>ROUND(SUM(BE86:BE298), 2)</f>
        <v>0</v>
      </c>
      <c r="G30" s="46"/>
      <c r="H30" s="46"/>
      <c r="I30" s="157">
        <v>0.20999999999999999</v>
      </c>
      <c r="J30" s="156">
        <f>ROUND(ROUND((SUM(BE86:BE298)), 2)*I30, 2)</f>
        <v>0</v>
      </c>
      <c r="K30" s="50"/>
    </row>
    <row r="31" s="1" customFormat="1" ht="14.4" customHeight="1">
      <c r="B31" s="45"/>
      <c r="C31" s="46"/>
      <c r="D31" s="46"/>
      <c r="E31" s="54" t="s">
        <v>43</v>
      </c>
      <c r="F31" s="156">
        <f>ROUND(SUM(BF86:BF298), 2)</f>
        <v>0</v>
      </c>
      <c r="G31" s="46"/>
      <c r="H31" s="46"/>
      <c r="I31" s="157">
        <v>0.14999999999999999</v>
      </c>
      <c r="J31" s="156">
        <f>ROUND(ROUND((SUM(BF86:BF298)),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44</v>
      </c>
      <c r="F32" s="156">
        <f>ROUND(SUM(BG86:BG298),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45</v>
      </c>
      <c r="F33" s="156">
        <f>ROUND(SUM(BH86:BH298),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46</v>
      </c>
      <c r="F34" s="156">
        <f>ROUND(SUM(BI86:BI298),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47</v>
      </c>
      <c r="E36" s="97"/>
      <c r="F36" s="97"/>
      <c r="G36" s="160" t="s">
        <v>48</v>
      </c>
      <c r="H36" s="161" t="s">
        <v>49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99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Parkoviště ul.P.Lumumby,p.p.č.1237/18, k.ú.Zábřeh nad Odrou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97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001 - SO 101 PARKOVIŠTĚ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ul.P.Lumumby, Ostrava</v>
      </c>
      <c r="G49" s="46"/>
      <c r="H49" s="46"/>
      <c r="I49" s="145" t="s">
        <v>25</v>
      </c>
      <c r="J49" s="146" t="str">
        <f>IF(J12="","",J12)</f>
        <v>10. 2. 2018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Městský obvod Ostrava – Jih</v>
      </c>
      <c r="G51" s="46"/>
      <c r="H51" s="46"/>
      <c r="I51" s="145" t="s">
        <v>33</v>
      </c>
      <c r="J51" s="43" t="str">
        <f>E21</f>
        <v>Roman Fildán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100</v>
      </c>
      <c r="D54" s="158"/>
      <c r="E54" s="158"/>
      <c r="F54" s="158"/>
      <c r="G54" s="158"/>
      <c r="H54" s="158"/>
      <c r="I54" s="172"/>
      <c r="J54" s="173" t="s">
        <v>101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102</v>
      </c>
      <c r="D56" s="46"/>
      <c r="E56" s="46"/>
      <c r="F56" s="46"/>
      <c r="G56" s="46"/>
      <c r="H56" s="46"/>
      <c r="I56" s="143"/>
      <c r="J56" s="154">
        <f>J86</f>
        <v>0</v>
      </c>
      <c r="K56" s="50"/>
      <c r="AU56" s="23" t="s">
        <v>103</v>
      </c>
    </row>
    <row r="57" s="7" customFormat="1" ht="24.96" customHeight="1">
      <c r="B57" s="176"/>
      <c r="C57" s="177"/>
      <c r="D57" s="178" t="s">
        <v>104</v>
      </c>
      <c r="E57" s="179"/>
      <c r="F57" s="179"/>
      <c r="G57" s="179"/>
      <c r="H57" s="179"/>
      <c r="I57" s="180"/>
      <c r="J57" s="181">
        <f>J87</f>
        <v>0</v>
      </c>
      <c r="K57" s="182"/>
    </row>
    <row r="58" s="8" customFormat="1" ht="19.92" customHeight="1">
      <c r="B58" s="183"/>
      <c r="C58" s="184"/>
      <c r="D58" s="185" t="s">
        <v>240</v>
      </c>
      <c r="E58" s="186"/>
      <c r="F58" s="186"/>
      <c r="G58" s="186"/>
      <c r="H58" s="186"/>
      <c r="I58" s="187"/>
      <c r="J58" s="188">
        <f>J88</f>
        <v>0</v>
      </c>
      <c r="K58" s="189"/>
    </row>
    <row r="59" s="8" customFormat="1" ht="19.92" customHeight="1">
      <c r="B59" s="183"/>
      <c r="C59" s="184"/>
      <c r="D59" s="185" t="s">
        <v>241</v>
      </c>
      <c r="E59" s="186"/>
      <c r="F59" s="186"/>
      <c r="G59" s="186"/>
      <c r="H59" s="186"/>
      <c r="I59" s="187"/>
      <c r="J59" s="188">
        <f>J197</f>
        <v>0</v>
      </c>
      <c r="K59" s="189"/>
    </row>
    <row r="60" s="8" customFormat="1" ht="19.92" customHeight="1">
      <c r="B60" s="183"/>
      <c r="C60" s="184"/>
      <c r="D60" s="185" t="s">
        <v>242</v>
      </c>
      <c r="E60" s="186"/>
      <c r="F60" s="186"/>
      <c r="G60" s="186"/>
      <c r="H60" s="186"/>
      <c r="I60" s="187"/>
      <c r="J60" s="188">
        <f>J205</f>
        <v>0</v>
      </c>
      <c r="K60" s="189"/>
    </row>
    <row r="61" s="8" customFormat="1" ht="19.92" customHeight="1">
      <c r="B61" s="183"/>
      <c r="C61" s="184"/>
      <c r="D61" s="185" t="s">
        <v>243</v>
      </c>
      <c r="E61" s="186"/>
      <c r="F61" s="186"/>
      <c r="G61" s="186"/>
      <c r="H61" s="186"/>
      <c r="I61" s="187"/>
      <c r="J61" s="188">
        <f>J208</f>
        <v>0</v>
      </c>
      <c r="K61" s="189"/>
    </row>
    <row r="62" s="8" customFormat="1" ht="19.92" customHeight="1">
      <c r="B62" s="183"/>
      <c r="C62" s="184"/>
      <c r="D62" s="185" t="s">
        <v>244</v>
      </c>
      <c r="E62" s="186"/>
      <c r="F62" s="186"/>
      <c r="G62" s="186"/>
      <c r="H62" s="186"/>
      <c r="I62" s="187"/>
      <c r="J62" s="188">
        <f>J236</f>
        <v>0</v>
      </c>
      <c r="K62" s="189"/>
    </row>
    <row r="63" s="8" customFormat="1" ht="19.92" customHeight="1">
      <c r="B63" s="183"/>
      <c r="C63" s="184"/>
      <c r="D63" s="185" t="s">
        <v>245</v>
      </c>
      <c r="E63" s="186"/>
      <c r="F63" s="186"/>
      <c r="G63" s="186"/>
      <c r="H63" s="186"/>
      <c r="I63" s="187"/>
      <c r="J63" s="188">
        <f>J281</f>
        <v>0</v>
      </c>
      <c r="K63" s="189"/>
    </row>
    <row r="64" s="8" customFormat="1" ht="19.92" customHeight="1">
      <c r="B64" s="183"/>
      <c r="C64" s="184"/>
      <c r="D64" s="185" t="s">
        <v>246</v>
      </c>
      <c r="E64" s="186"/>
      <c r="F64" s="186"/>
      <c r="G64" s="186"/>
      <c r="H64" s="186"/>
      <c r="I64" s="187"/>
      <c r="J64" s="188">
        <f>J292</f>
        <v>0</v>
      </c>
      <c r="K64" s="189"/>
    </row>
    <row r="65" s="7" customFormat="1" ht="24.96" customHeight="1">
      <c r="B65" s="176"/>
      <c r="C65" s="177"/>
      <c r="D65" s="178" t="s">
        <v>247</v>
      </c>
      <c r="E65" s="179"/>
      <c r="F65" s="179"/>
      <c r="G65" s="179"/>
      <c r="H65" s="179"/>
      <c r="I65" s="180"/>
      <c r="J65" s="181">
        <f>J294</f>
        <v>0</v>
      </c>
      <c r="K65" s="182"/>
    </row>
    <row r="66" s="8" customFormat="1" ht="19.92" customHeight="1">
      <c r="B66" s="183"/>
      <c r="C66" s="184"/>
      <c r="D66" s="185" t="s">
        <v>248</v>
      </c>
      <c r="E66" s="186"/>
      <c r="F66" s="186"/>
      <c r="G66" s="186"/>
      <c r="H66" s="186"/>
      <c r="I66" s="187"/>
      <c r="J66" s="188">
        <f>J295</f>
        <v>0</v>
      </c>
      <c r="K66" s="189"/>
    </row>
    <row r="67" s="1" customFormat="1" ht="21.84" customHeight="1">
      <c r="B67" s="45"/>
      <c r="C67" s="46"/>
      <c r="D67" s="46"/>
      <c r="E67" s="46"/>
      <c r="F67" s="46"/>
      <c r="G67" s="46"/>
      <c r="H67" s="46"/>
      <c r="I67" s="143"/>
      <c r="J67" s="46"/>
      <c r="K67" s="50"/>
    </row>
    <row r="68" s="1" customFormat="1" ht="6.96" customHeight="1">
      <c r="B68" s="66"/>
      <c r="C68" s="67"/>
      <c r="D68" s="67"/>
      <c r="E68" s="67"/>
      <c r="F68" s="67"/>
      <c r="G68" s="67"/>
      <c r="H68" s="67"/>
      <c r="I68" s="165"/>
      <c r="J68" s="67"/>
      <c r="K68" s="68"/>
    </row>
    <row r="72" s="1" customFormat="1" ht="6.96" customHeight="1">
      <c r="B72" s="69"/>
      <c r="C72" s="70"/>
      <c r="D72" s="70"/>
      <c r="E72" s="70"/>
      <c r="F72" s="70"/>
      <c r="G72" s="70"/>
      <c r="H72" s="70"/>
      <c r="I72" s="168"/>
      <c r="J72" s="70"/>
      <c r="K72" s="70"/>
      <c r="L72" s="71"/>
    </row>
    <row r="73" s="1" customFormat="1" ht="36.96" customHeight="1">
      <c r="B73" s="45"/>
      <c r="C73" s="72" t="s">
        <v>106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6.96" customHeight="1">
      <c r="B74" s="45"/>
      <c r="C74" s="73"/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14.4" customHeight="1">
      <c r="B75" s="45"/>
      <c r="C75" s="75" t="s">
        <v>18</v>
      </c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6.5" customHeight="1">
      <c r="B76" s="45"/>
      <c r="C76" s="73"/>
      <c r="D76" s="73"/>
      <c r="E76" s="191" t="str">
        <f>E7</f>
        <v>Parkoviště ul.P.Lumumby,p.p.č.1237/18, k.ú.Zábřeh nad Odrou</v>
      </c>
      <c r="F76" s="75"/>
      <c r="G76" s="75"/>
      <c r="H76" s="75"/>
      <c r="I76" s="190"/>
      <c r="J76" s="73"/>
      <c r="K76" s="73"/>
      <c r="L76" s="71"/>
    </row>
    <row r="77" s="1" customFormat="1" ht="14.4" customHeight="1">
      <c r="B77" s="45"/>
      <c r="C77" s="75" t="s">
        <v>97</v>
      </c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 ht="17.25" customHeight="1">
      <c r="B78" s="45"/>
      <c r="C78" s="73"/>
      <c r="D78" s="73"/>
      <c r="E78" s="81" t="str">
        <f>E9</f>
        <v>001 - SO 101 PARKOVIŠTĚ</v>
      </c>
      <c r="F78" s="73"/>
      <c r="G78" s="73"/>
      <c r="H78" s="73"/>
      <c r="I78" s="190"/>
      <c r="J78" s="73"/>
      <c r="K78" s="73"/>
      <c r="L78" s="71"/>
    </row>
    <row r="79" s="1" customFormat="1" ht="6.96" customHeight="1">
      <c r="B79" s="45"/>
      <c r="C79" s="73"/>
      <c r="D79" s="73"/>
      <c r="E79" s="73"/>
      <c r="F79" s="73"/>
      <c r="G79" s="73"/>
      <c r="H79" s="73"/>
      <c r="I79" s="190"/>
      <c r="J79" s="73"/>
      <c r="K79" s="73"/>
      <c r="L79" s="71"/>
    </row>
    <row r="80" s="1" customFormat="1" ht="18" customHeight="1">
      <c r="B80" s="45"/>
      <c r="C80" s="75" t="s">
        <v>23</v>
      </c>
      <c r="D80" s="73"/>
      <c r="E80" s="73"/>
      <c r="F80" s="192" t="str">
        <f>F12</f>
        <v>ul.P.Lumumby, Ostrava</v>
      </c>
      <c r="G80" s="73"/>
      <c r="H80" s="73"/>
      <c r="I80" s="193" t="s">
        <v>25</v>
      </c>
      <c r="J80" s="84" t="str">
        <f>IF(J12="","",J12)</f>
        <v>10. 2. 2018</v>
      </c>
      <c r="K80" s="73"/>
      <c r="L80" s="71"/>
    </row>
    <row r="81" s="1" customFormat="1" ht="6.96" customHeight="1">
      <c r="B81" s="45"/>
      <c r="C81" s="73"/>
      <c r="D81" s="73"/>
      <c r="E81" s="73"/>
      <c r="F81" s="73"/>
      <c r="G81" s="73"/>
      <c r="H81" s="73"/>
      <c r="I81" s="190"/>
      <c r="J81" s="73"/>
      <c r="K81" s="73"/>
      <c r="L81" s="71"/>
    </row>
    <row r="82" s="1" customFormat="1">
      <c r="B82" s="45"/>
      <c r="C82" s="75" t="s">
        <v>27</v>
      </c>
      <c r="D82" s="73"/>
      <c r="E82" s="73"/>
      <c r="F82" s="192" t="str">
        <f>E15</f>
        <v>Městský obvod Ostrava – Jih</v>
      </c>
      <c r="G82" s="73"/>
      <c r="H82" s="73"/>
      <c r="I82" s="193" t="s">
        <v>33</v>
      </c>
      <c r="J82" s="192" t="str">
        <f>E21</f>
        <v>Roman Fildán</v>
      </c>
      <c r="K82" s="73"/>
      <c r="L82" s="71"/>
    </row>
    <row r="83" s="1" customFormat="1" ht="14.4" customHeight="1">
      <c r="B83" s="45"/>
      <c r="C83" s="75" t="s">
        <v>31</v>
      </c>
      <c r="D83" s="73"/>
      <c r="E83" s="73"/>
      <c r="F83" s="192" t="str">
        <f>IF(E18="","",E18)</f>
        <v/>
      </c>
      <c r="G83" s="73"/>
      <c r="H83" s="73"/>
      <c r="I83" s="190"/>
      <c r="J83" s="73"/>
      <c r="K83" s="73"/>
      <c r="L83" s="71"/>
    </row>
    <row r="84" s="1" customFormat="1" ht="10.32" customHeight="1">
      <c r="B84" s="45"/>
      <c r="C84" s="73"/>
      <c r="D84" s="73"/>
      <c r="E84" s="73"/>
      <c r="F84" s="73"/>
      <c r="G84" s="73"/>
      <c r="H84" s="73"/>
      <c r="I84" s="190"/>
      <c r="J84" s="73"/>
      <c r="K84" s="73"/>
      <c r="L84" s="71"/>
    </row>
    <row r="85" s="9" customFormat="1" ht="29.28" customHeight="1">
      <c r="B85" s="194"/>
      <c r="C85" s="195" t="s">
        <v>107</v>
      </c>
      <c r="D85" s="196" t="s">
        <v>56</v>
      </c>
      <c r="E85" s="196" t="s">
        <v>52</v>
      </c>
      <c r="F85" s="196" t="s">
        <v>108</v>
      </c>
      <c r="G85" s="196" t="s">
        <v>109</v>
      </c>
      <c r="H85" s="196" t="s">
        <v>110</v>
      </c>
      <c r="I85" s="197" t="s">
        <v>111</v>
      </c>
      <c r="J85" s="196" t="s">
        <v>101</v>
      </c>
      <c r="K85" s="198" t="s">
        <v>112</v>
      </c>
      <c r="L85" s="199"/>
      <c r="M85" s="101" t="s">
        <v>113</v>
      </c>
      <c r="N85" s="102" t="s">
        <v>41</v>
      </c>
      <c r="O85" s="102" t="s">
        <v>114</v>
      </c>
      <c r="P85" s="102" t="s">
        <v>115</v>
      </c>
      <c r="Q85" s="102" t="s">
        <v>116</v>
      </c>
      <c r="R85" s="102" t="s">
        <v>117</v>
      </c>
      <c r="S85" s="102" t="s">
        <v>118</v>
      </c>
      <c r="T85" s="103" t="s">
        <v>119</v>
      </c>
    </row>
    <row r="86" s="1" customFormat="1" ht="29.28" customHeight="1">
      <c r="B86" s="45"/>
      <c r="C86" s="107" t="s">
        <v>102</v>
      </c>
      <c r="D86" s="73"/>
      <c r="E86" s="73"/>
      <c r="F86" s="73"/>
      <c r="G86" s="73"/>
      <c r="H86" s="73"/>
      <c r="I86" s="190"/>
      <c r="J86" s="200">
        <f>BK86</f>
        <v>0</v>
      </c>
      <c r="K86" s="73"/>
      <c r="L86" s="71"/>
      <c r="M86" s="104"/>
      <c r="N86" s="105"/>
      <c r="O86" s="105"/>
      <c r="P86" s="201">
        <f>P87+P294</f>
        <v>0</v>
      </c>
      <c r="Q86" s="105"/>
      <c r="R86" s="201">
        <f>R87+R294</f>
        <v>142.25940622000002</v>
      </c>
      <c r="S86" s="105"/>
      <c r="T86" s="202">
        <f>T87+T294</f>
        <v>194.56338</v>
      </c>
      <c r="AT86" s="23" t="s">
        <v>70</v>
      </c>
      <c r="AU86" s="23" t="s">
        <v>103</v>
      </c>
      <c r="BK86" s="203">
        <f>BK87+BK294</f>
        <v>0</v>
      </c>
    </row>
    <row r="87" s="10" customFormat="1" ht="37.44" customHeight="1">
      <c r="B87" s="204"/>
      <c r="C87" s="205"/>
      <c r="D87" s="206" t="s">
        <v>70</v>
      </c>
      <c r="E87" s="207" t="s">
        <v>120</v>
      </c>
      <c r="F87" s="207" t="s">
        <v>121</v>
      </c>
      <c r="G87" s="205"/>
      <c r="H87" s="205"/>
      <c r="I87" s="208"/>
      <c r="J87" s="209">
        <f>BK87</f>
        <v>0</v>
      </c>
      <c r="K87" s="205"/>
      <c r="L87" s="210"/>
      <c r="M87" s="211"/>
      <c r="N87" s="212"/>
      <c r="O87" s="212"/>
      <c r="P87" s="213">
        <f>P88+P197+P205+P208+P236+P281+P292</f>
        <v>0</v>
      </c>
      <c r="Q87" s="212"/>
      <c r="R87" s="213">
        <f>R88+R197+R205+R208+R236+R281+R292</f>
        <v>142.25940622000002</v>
      </c>
      <c r="S87" s="212"/>
      <c r="T87" s="214">
        <f>T88+T197+T205+T208+T236+T281+T292</f>
        <v>194.56338</v>
      </c>
      <c r="AR87" s="215" t="s">
        <v>79</v>
      </c>
      <c r="AT87" s="216" t="s">
        <v>70</v>
      </c>
      <c r="AU87" s="216" t="s">
        <v>71</v>
      </c>
      <c r="AY87" s="215" t="s">
        <v>123</v>
      </c>
      <c r="BK87" s="217">
        <f>BK88+BK197+BK205+BK208+BK236+BK281+BK292</f>
        <v>0</v>
      </c>
    </row>
    <row r="88" s="10" customFormat="1" ht="19.92" customHeight="1">
      <c r="B88" s="204"/>
      <c r="C88" s="205"/>
      <c r="D88" s="206" t="s">
        <v>70</v>
      </c>
      <c r="E88" s="218" t="s">
        <v>79</v>
      </c>
      <c r="F88" s="218" t="s">
        <v>249</v>
      </c>
      <c r="G88" s="205"/>
      <c r="H88" s="205"/>
      <c r="I88" s="208"/>
      <c r="J88" s="219">
        <f>BK88</f>
        <v>0</v>
      </c>
      <c r="K88" s="205"/>
      <c r="L88" s="210"/>
      <c r="M88" s="211"/>
      <c r="N88" s="212"/>
      <c r="O88" s="212"/>
      <c r="P88" s="213">
        <f>SUM(P89:P196)</f>
        <v>0</v>
      </c>
      <c r="Q88" s="212"/>
      <c r="R88" s="213">
        <f>SUM(R89:R196)</f>
        <v>25.538860799999998</v>
      </c>
      <c r="S88" s="212"/>
      <c r="T88" s="214">
        <f>SUM(T89:T196)</f>
        <v>184.63337999999999</v>
      </c>
      <c r="AR88" s="215" t="s">
        <v>79</v>
      </c>
      <c r="AT88" s="216" t="s">
        <v>70</v>
      </c>
      <c r="AU88" s="216" t="s">
        <v>79</v>
      </c>
      <c r="AY88" s="215" t="s">
        <v>123</v>
      </c>
      <c r="BK88" s="217">
        <f>SUM(BK89:BK196)</f>
        <v>0</v>
      </c>
    </row>
    <row r="89" s="1" customFormat="1" ht="16.5" customHeight="1">
      <c r="B89" s="45"/>
      <c r="C89" s="238" t="s">
        <v>79</v>
      </c>
      <c r="D89" s="238" t="s">
        <v>250</v>
      </c>
      <c r="E89" s="239" t="s">
        <v>251</v>
      </c>
      <c r="F89" s="240" t="s">
        <v>252</v>
      </c>
      <c r="G89" s="241" t="s">
        <v>253</v>
      </c>
      <c r="H89" s="242">
        <v>0.050000000000000003</v>
      </c>
      <c r="I89" s="243"/>
      <c r="J89" s="244">
        <f>ROUND(I89*H89,2)</f>
        <v>0</v>
      </c>
      <c r="K89" s="240" t="s">
        <v>254</v>
      </c>
      <c r="L89" s="71"/>
      <c r="M89" s="245" t="s">
        <v>21</v>
      </c>
      <c r="N89" s="246" t="s">
        <v>42</v>
      </c>
      <c r="O89" s="46"/>
      <c r="P89" s="230">
        <f>O89*H89</f>
        <v>0</v>
      </c>
      <c r="Q89" s="230">
        <v>0</v>
      </c>
      <c r="R89" s="230">
        <f>Q89*H89</f>
        <v>0</v>
      </c>
      <c r="S89" s="230">
        <v>0</v>
      </c>
      <c r="T89" s="231">
        <f>S89*H89</f>
        <v>0</v>
      </c>
      <c r="AR89" s="23" t="s">
        <v>129</v>
      </c>
      <c r="AT89" s="23" t="s">
        <v>250</v>
      </c>
      <c r="AU89" s="23" t="s">
        <v>81</v>
      </c>
      <c r="AY89" s="23" t="s">
        <v>123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23" t="s">
        <v>79</v>
      </c>
      <c r="BK89" s="232">
        <f>ROUND(I89*H89,2)</f>
        <v>0</v>
      </c>
      <c r="BL89" s="23" t="s">
        <v>129</v>
      </c>
      <c r="BM89" s="23" t="s">
        <v>255</v>
      </c>
    </row>
    <row r="90" s="11" customFormat="1">
      <c r="B90" s="247"/>
      <c r="C90" s="248"/>
      <c r="D90" s="249" t="s">
        <v>256</v>
      </c>
      <c r="E90" s="250" t="s">
        <v>21</v>
      </c>
      <c r="F90" s="251" t="s">
        <v>257</v>
      </c>
      <c r="G90" s="248"/>
      <c r="H90" s="250" t="s">
        <v>21</v>
      </c>
      <c r="I90" s="252"/>
      <c r="J90" s="248"/>
      <c r="K90" s="248"/>
      <c r="L90" s="253"/>
      <c r="M90" s="254"/>
      <c r="N90" s="255"/>
      <c r="O90" s="255"/>
      <c r="P90" s="255"/>
      <c r="Q90" s="255"/>
      <c r="R90" s="255"/>
      <c r="S90" s="255"/>
      <c r="T90" s="256"/>
      <c r="AT90" s="257" t="s">
        <v>256</v>
      </c>
      <c r="AU90" s="257" t="s">
        <v>81</v>
      </c>
      <c r="AV90" s="11" t="s">
        <v>79</v>
      </c>
      <c r="AW90" s="11" t="s">
        <v>35</v>
      </c>
      <c r="AX90" s="11" t="s">
        <v>71</v>
      </c>
      <c r="AY90" s="257" t="s">
        <v>123</v>
      </c>
    </row>
    <row r="91" s="12" customFormat="1">
      <c r="B91" s="258"/>
      <c r="C91" s="259"/>
      <c r="D91" s="249" t="s">
        <v>256</v>
      </c>
      <c r="E91" s="260" t="s">
        <v>21</v>
      </c>
      <c r="F91" s="261" t="s">
        <v>258</v>
      </c>
      <c r="G91" s="259"/>
      <c r="H91" s="262">
        <v>0.050000000000000003</v>
      </c>
      <c r="I91" s="263"/>
      <c r="J91" s="259"/>
      <c r="K91" s="259"/>
      <c r="L91" s="264"/>
      <c r="M91" s="265"/>
      <c r="N91" s="266"/>
      <c r="O91" s="266"/>
      <c r="P91" s="266"/>
      <c r="Q91" s="266"/>
      <c r="R91" s="266"/>
      <c r="S91" s="266"/>
      <c r="T91" s="267"/>
      <c r="AT91" s="268" t="s">
        <v>256</v>
      </c>
      <c r="AU91" s="268" t="s">
        <v>81</v>
      </c>
      <c r="AV91" s="12" t="s">
        <v>81</v>
      </c>
      <c r="AW91" s="12" t="s">
        <v>35</v>
      </c>
      <c r="AX91" s="12" t="s">
        <v>79</v>
      </c>
      <c r="AY91" s="268" t="s">
        <v>123</v>
      </c>
    </row>
    <row r="92" s="1" customFormat="1" ht="25.5" customHeight="1">
      <c r="B92" s="45"/>
      <c r="C92" s="238" t="s">
        <v>81</v>
      </c>
      <c r="D92" s="238" t="s">
        <v>250</v>
      </c>
      <c r="E92" s="239" t="s">
        <v>259</v>
      </c>
      <c r="F92" s="240" t="s">
        <v>260</v>
      </c>
      <c r="G92" s="241" t="s">
        <v>209</v>
      </c>
      <c r="H92" s="242">
        <v>333</v>
      </c>
      <c r="I92" s="243"/>
      <c r="J92" s="244">
        <f>ROUND(I92*H92,2)</f>
        <v>0</v>
      </c>
      <c r="K92" s="240" t="s">
        <v>261</v>
      </c>
      <c r="L92" s="71"/>
      <c r="M92" s="245" t="s">
        <v>21</v>
      </c>
      <c r="N92" s="246" t="s">
        <v>42</v>
      </c>
      <c r="O92" s="46"/>
      <c r="P92" s="230">
        <f>O92*H92</f>
        <v>0</v>
      </c>
      <c r="Q92" s="230">
        <v>0</v>
      </c>
      <c r="R92" s="230">
        <f>Q92*H92</f>
        <v>0</v>
      </c>
      <c r="S92" s="230">
        <v>0</v>
      </c>
      <c r="T92" s="231">
        <f>S92*H92</f>
        <v>0</v>
      </c>
      <c r="AR92" s="23" t="s">
        <v>129</v>
      </c>
      <c r="AT92" s="23" t="s">
        <v>250</v>
      </c>
      <c r="AU92" s="23" t="s">
        <v>81</v>
      </c>
      <c r="AY92" s="23" t="s">
        <v>123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23" t="s">
        <v>79</v>
      </c>
      <c r="BK92" s="232">
        <f>ROUND(I92*H92,2)</f>
        <v>0</v>
      </c>
      <c r="BL92" s="23" t="s">
        <v>129</v>
      </c>
      <c r="BM92" s="23" t="s">
        <v>262</v>
      </c>
    </row>
    <row r="93" s="12" customFormat="1">
      <c r="B93" s="258"/>
      <c r="C93" s="259"/>
      <c r="D93" s="249" t="s">
        <v>256</v>
      </c>
      <c r="E93" s="260" t="s">
        <v>21</v>
      </c>
      <c r="F93" s="261" t="s">
        <v>263</v>
      </c>
      <c r="G93" s="259"/>
      <c r="H93" s="262">
        <v>333</v>
      </c>
      <c r="I93" s="263"/>
      <c r="J93" s="259"/>
      <c r="K93" s="259"/>
      <c r="L93" s="264"/>
      <c r="M93" s="265"/>
      <c r="N93" s="266"/>
      <c r="O93" s="266"/>
      <c r="P93" s="266"/>
      <c r="Q93" s="266"/>
      <c r="R93" s="266"/>
      <c r="S93" s="266"/>
      <c r="T93" s="267"/>
      <c r="AT93" s="268" t="s">
        <v>256</v>
      </c>
      <c r="AU93" s="268" t="s">
        <v>81</v>
      </c>
      <c r="AV93" s="12" t="s">
        <v>81</v>
      </c>
      <c r="AW93" s="12" t="s">
        <v>35</v>
      </c>
      <c r="AX93" s="12" t="s">
        <v>79</v>
      </c>
      <c r="AY93" s="268" t="s">
        <v>123</v>
      </c>
    </row>
    <row r="94" s="1" customFormat="1" ht="25.5" customHeight="1">
      <c r="B94" s="45"/>
      <c r="C94" s="238" t="s">
        <v>133</v>
      </c>
      <c r="D94" s="238" t="s">
        <v>250</v>
      </c>
      <c r="E94" s="239" t="s">
        <v>264</v>
      </c>
      <c r="F94" s="240" t="s">
        <v>265</v>
      </c>
      <c r="G94" s="241" t="s">
        <v>168</v>
      </c>
      <c r="H94" s="242">
        <v>1</v>
      </c>
      <c r="I94" s="243"/>
      <c r="J94" s="244">
        <f>ROUND(I94*H94,2)</f>
        <v>0</v>
      </c>
      <c r="K94" s="240" t="s">
        <v>261</v>
      </c>
      <c r="L94" s="71"/>
      <c r="M94" s="245" t="s">
        <v>21</v>
      </c>
      <c r="N94" s="246" t="s">
        <v>42</v>
      </c>
      <c r="O94" s="46"/>
      <c r="P94" s="230">
        <f>O94*H94</f>
        <v>0</v>
      </c>
      <c r="Q94" s="230">
        <v>0</v>
      </c>
      <c r="R94" s="230">
        <f>Q94*H94</f>
        <v>0</v>
      </c>
      <c r="S94" s="230">
        <v>0</v>
      </c>
      <c r="T94" s="231">
        <f>S94*H94</f>
        <v>0</v>
      </c>
      <c r="AR94" s="23" t="s">
        <v>129</v>
      </c>
      <c r="AT94" s="23" t="s">
        <v>250</v>
      </c>
      <c r="AU94" s="23" t="s">
        <v>81</v>
      </c>
      <c r="AY94" s="23" t="s">
        <v>123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23" t="s">
        <v>79</v>
      </c>
      <c r="BK94" s="232">
        <f>ROUND(I94*H94,2)</f>
        <v>0</v>
      </c>
      <c r="BL94" s="23" t="s">
        <v>129</v>
      </c>
      <c r="BM94" s="23" t="s">
        <v>266</v>
      </c>
    </row>
    <row r="95" s="11" customFormat="1">
      <c r="B95" s="247"/>
      <c r="C95" s="248"/>
      <c r="D95" s="249" t="s">
        <v>256</v>
      </c>
      <c r="E95" s="250" t="s">
        <v>21</v>
      </c>
      <c r="F95" s="251" t="s">
        <v>267</v>
      </c>
      <c r="G95" s="248"/>
      <c r="H95" s="250" t="s">
        <v>21</v>
      </c>
      <c r="I95" s="252"/>
      <c r="J95" s="248"/>
      <c r="K95" s="248"/>
      <c r="L95" s="253"/>
      <c r="M95" s="254"/>
      <c r="N95" s="255"/>
      <c r="O95" s="255"/>
      <c r="P95" s="255"/>
      <c r="Q95" s="255"/>
      <c r="R95" s="255"/>
      <c r="S95" s="255"/>
      <c r="T95" s="256"/>
      <c r="AT95" s="257" t="s">
        <v>256</v>
      </c>
      <c r="AU95" s="257" t="s">
        <v>81</v>
      </c>
      <c r="AV95" s="11" t="s">
        <v>79</v>
      </c>
      <c r="AW95" s="11" t="s">
        <v>35</v>
      </c>
      <c r="AX95" s="11" t="s">
        <v>71</v>
      </c>
      <c r="AY95" s="257" t="s">
        <v>123</v>
      </c>
    </row>
    <row r="96" s="12" customFormat="1">
      <c r="B96" s="258"/>
      <c r="C96" s="259"/>
      <c r="D96" s="249" t="s">
        <v>256</v>
      </c>
      <c r="E96" s="260" t="s">
        <v>21</v>
      </c>
      <c r="F96" s="261" t="s">
        <v>79</v>
      </c>
      <c r="G96" s="259"/>
      <c r="H96" s="262">
        <v>1</v>
      </c>
      <c r="I96" s="263"/>
      <c r="J96" s="259"/>
      <c r="K96" s="259"/>
      <c r="L96" s="264"/>
      <c r="M96" s="265"/>
      <c r="N96" s="266"/>
      <c r="O96" s="266"/>
      <c r="P96" s="266"/>
      <c r="Q96" s="266"/>
      <c r="R96" s="266"/>
      <c r="S96" s="266"/>
      <c r="T96" s="267"/>
      <c r="AT96" s="268" t="s">
        <v>256</v>
      </c>
      <c r="AU96" s="268" t="s">
        <v>81</v>
      </c>
      <c r="AV96" s="12" t="s">
        <v>81</v>
      </c>
      <c r="AW96" s="12" t="s">
        <v>35</v>
      </c>
      <c r="AX96" s="12" t="s">
        <v>79</v>
      </c>
      <c r="AY96" s="268" t="s">
        <v>123</v>
      </c>
    </row>
    <row r="97" s="1" customFormat="1" ht="25.5" customHeight="1">
      <c r="B97" s="45"/>
      <c r="C97" s="238" t="s">
        <v>129</v>
      </c>
      <c r="D97" s="238" t="s">
        <v>250</v>
      </c>
      <c r="E97" s="239" t="s">
        <v>268</v>
      </c>
      <c r="F97" s="240" t="s">
        <v>269</v>
      </c>
      <c r="G97" s="241" t="s">
        <v>168</v>
      </c>
      <c r="H97" s="242">
        <v>1</v>
      </c>
      <c r="I97" s="243"/>
      <c r="J97" s="244">
        <f>ROUND(I97*H97,2)</f>
        <v>0</v>
      </c>
      <c r="K97" s="240" t="s">
        <v>261</v>
      </c>
      <c r="L97" s="71"/>
      <c r="M97" s="245" t="s">
        <v>21</v>
      </c>
      <c r="N97" s="246" t="s">
        <v>42</v>
      </c>
      <c r="O97" s="46"/>
      <c r="P97" s="230">
        <f>O97*H97</f>
        <v>0</v>
      </c>
      <c r="Q97" s="230">
        <v>0</v>
      </c>
      <c r="R97" s="230">
        <f>Q97*H97</f>
        <v>0</v>
      </c>
      <c r="S97" s="230">
        <v>0</v>
      </c>
      <c r="T97" s="231">
        <f>S97*H97</f>
        <v>0</v>
      </c>
      <c r="AR97" s="23" t="s">
        <v>129</v>
      </c>
      <c r="AT97" s="23" t="s">
        <v>250</v>
      </c>
      <c r="AU97" s="23" t="s">
        <v>81</v>
      </c>
      <c r="AY97" s="23" t="s">
        <v>123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23" t="s">
        <v>79</v>
      </c>
      <c r="BK97" s="232">
        <f>ROUND(I97*H97,2)</f>
        <v>0</v>
      </c>
      <c r="BL97" s="23" t="s">
        <v>129</v>
      </c>
      <c r="BM97" s="23" t="s">
        <v>270</v>
      </c>
    </row>
    <row r="98" s="1" customFormat="1" ht="25.5" customHeight="1">
      <c r="B98" s="45"/>
      <c r="C98" s="238" t="s">
        <v>122</v>
      </c>
      <c r="D98" s="238" t="s">
        <v>250</v>
      </c>
      <c r="E98" s="239" t="s">
        <v>271</v>
      </c>
      <c r="F98" s="240" t="s">
        <v>272</v>
      </c>
      <c r="G98" s="241" t="s">
        <v>168</v>
      </c>
      <c r="H98" s="242">
        <v>1</v>
      </c>
      <c r="I98" s="243"/>
      <c r="J98" s="244">
        <f>ROUND(I98*H98,2)</f>
        <v>0</v>
      </c>
      <c r="K98" s="240" t="s">
        <v>261</v>
      </c>
      <c r="L98" s="71"/>
      <c r="M98" s="245" t="s">
        <v>21</v>
      </c>
      <c r="N98" s="246" t="s">
        <v>42</v>
      </c>
      <c r="O98" s="46"/>
      <c r="P98" s="230">
        <f>O98*H98</f>
        <v>0</v>
      </c>
      <c r="Q98" s="230">
        <v>0</v>
      </c>
      <c r="R98" s="230">
        <f>Q98*H98</f>
        <v>0</v>
      </c>
      <c r="S98" s="230">
        <v>0</v>
      </c>
      <c r="T98" s="231">
        <f>S98*H98</f>
        <v>0</v>
      </c>
      <c r="AR98" s="23" t="s">
        <v>129</v>
      </c>
      <c r="AT98" s="23" t="s">
        <v>250</v>
      </c>
      <c r="AU98" s="23" t="s">
        <v>81</v>
      </c>
      <c r="AY98" s="23" t="s">
        <v>123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23" t="s">
        <v>79</v>
      </c>
      <c r="BK98" s="232">
        <f>ROUND(I98*H98,2)</f>
        <v>0</v>
      </c>
      <c r="BL98" s="23" t="s">
        <v>129</v>
      </c>
      <c r="BM98" s="23" t="s">
        <v>273</v>
      </c>
    </row>
    <row r="99" s="1" customFormat="1" ht="25.5" customHeight="1">
      <c r="B99" s="45"/>
      <c r="C99" s="238" t="s">
        <v>142</v>
      </c>
      <c r="D99" s="238" t="s">
        <v>250</v>
      </c>
      <c r="E99" s="239" t="s">
        <v>274</v>
      </c>
      <c r="F99" s="240" t="s">
        <v>275</v>
      </c>
      <c r="G99" s="241" t="s">
        <v>168</v>
      </c>
      <c r="H99" s="242">
        <v>3</v>
      </c>
      <c r="I99" s="243"/>
      <c r="J99" s="244">
        <f>ROUND(I99*H99,2)</f>
        <v>0</v>
      </c>
      <c r="K99" s="240" t="s">
        <v>261</v>
      </c>
      <c r="L99" s="71"/>
      <c r="M99" s="245" t="s">
        <v>21</v>
      </c>
      <c r="N99" s="246" t="s">
        <v>42</v>
      </c>
      <c r="O99" s="46"/>
      <c r="P99" s="230">
        <f>O99*H99</f>
        <v>0</v>
      </c>
      <c r="Q99" s="230">
        <v>0</v>
      </c>
      <c r="R99" s="230">
        <f>Q99*H99</f>
        <v>0</v>
      </c>
      <c r="S99" s="230">
        <v>0</v>
      </c>
      <c r="T99" s="231">
        <f>S99*H99</f>
        <v>0</v>
      </c>
      <c r="AR99" s="23" t="s">
        <v>129</v>
      </c>
      <c r="AT99" s="23" t="s">
        <v>250</v>
      </c>
      <c r="AU99" s="23" t="s">
        <v>81</v>
      </c>
      <c r="AY99" s="23" t="s">
        <v>123</v>
      </c>
      <c r="BE99" s="232">
        <f>IF(N99="základní",J99,0)</f>
        <v>0</v>
      </c>
      <c r="BF99" s="232">
        <f>IF(N99="snížená",J99,0)</f>
        <v>0</v>
      </c>
      <c r="BG99" s="232">
        <f>IF(N99="zákl. přenesená",J99,0)</f>
        <v>0</v>
      </c>
      <c r="BH99" s="232">
        <f>IF(N99="sníž. přenesená",J99,0)</f>
        <v>0</v>
      </c>
      <c r="BI99" s="232">
        <f>IF(N99="nulová",J99,0)</f>
        <v>0</v>
      </c>
      <c r="BJ99" s="23" t="s">
        <v>79</v>
      </c>
      <c r="BK99" s="232">
        <f>ROUND(I99*H99,2)</f>
        <v>0</v>
      </c>
      <c r="BL99" s="23" t="s">
        <v>129</v>
      </c>
      <c r="BM99" s="23" t="s">
        <v>276</v>
      </c>
    </row>
    <row r="100" s="1" customFormat="1" ht="25.5" customHeight="1">
      <c r="B100" s="45"/>
      <c r="C100" s="238" t="s">
        <v>146</v>
      </c>
      <c r="D100" s="238" t="s">
        <v>250</v>
      </c>
      <c r="E100" s="239" t="s">
        <v>277</v>
      </c>
      <c r="F100" s="240" t="s">
        <v>278</v>
      </c>
      <c r="G100" s="241" t="s">
        <v>168</v>
      </c>
      <c r="H100" s="242">
        <v>1</v>
      </c>
      <c r="I100" s="243"/>
      <c r="J100" s="244">
        <f>ROUND(I100*H100,2)</f>
        <v>0</v>
      </c>
      <c r="K100" s="240" t="s">
        <v>261</v>
      </c>
      <c r="L100" s="71"/>
      <c r="M100" s="245" t="s">
        <v>21</v>
      </c>
      <c r="N100" s="246" t="s">
        <v>42</v>
      </c>
      <c r="O100" s="46"/>
      <c r="P100" s="230">
        <f>O100*H100</f>
        <v>0</v>
      </c>
      <c r="Q100" s="230">
        <v>0</v>
      </c>
      <c r="R100" s="230">
        <f>Q100*H100</f>
        <v>0</v>
      </c>
      <c r="S100" s="230">
        <v>0</v>
      </c>
      <c r="T100" s="231">
        <f>S100*H100</f>
        <v>0</v>
      </c>
      <c r="AR100" s="23" t="s">
        <v>129</v>
      </c>
      <c r="AT100" s="23" t="s">
        <v>250</v>
      </c>
      <c r="AU100" s="23" t="s">
        <v>81</v>
      </c>
      <c r="AY100" s="23" t="s">
        <v>123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23" t="s">
        <v>79</v>
      </c>
      <c r="BK100" s="232">
        <f>ROUND(I100*H100,2)</f>
        <v>0</v>
      </c>
      <c r="BL100" s="23" t="s">
        <v>129</v>
      </c>
      <c r="BM100" s="23" t="s">
        <v>279</v>
      </c>
    </row>
    <row r="101" s="1" customFormat="1" ht="51" customHeight="1">
      <c r="B101" s="45"/>
      <c r="C101" s="238" t="s">
        <v>128</v>
      </c>
      <c r="D101" s="238" t="s">
        <v>250</v>
      </c>
      <c r="E101" s="239" t="s">
        <v>280</v>
      </c>
      <c r="F101" s="240" t="s">
        <v>281</v>
      </c>
      <c r="G101" s="241" t="s">
        <v>209</v>
      </c>
      <c r="H101" s="242">
        <v>18</v>
      </c>
      <c r="I101" s="243"/>
      <c r="J101" s="244">
        <f>ROUND(I101*H101,2)</f>
        <v>0</v>
      </c>
      <c r="K101" s="240" t="s">
        <v>261</v>
      </c>
      <c r="L101" s="71"/>
      <c r="M101" s="245" t="s">
        <v>21</v>
      </c>
      <c r="N101" s="246" t="s">
        <v>42</v>
      </c>
      <c r="O101" s="46"/>
      <c r="P101" s="230">
        <f>O101*H101</f>
        <v>0</v>
      </c>
      <c r="Q101" s="230">
        <v>0</v>
      </c>
      <c r="R101" s="230">
        <f>Q101*H101</f>
        <v>0</v>
      </c>
      <c r="S101" s="230">
        <v>0.255</v>
      </c>
      <c r="T101" s="231">
        <f>S101*H101</f>
        <v>4.5899999999999999</v>
      </c>
      <c r="AR101" s="23" t="s">
        <v>129</v>
      </c>
      <c r="AT101" s="23" t="s">
        <v>250</v>
      </c>
      <c r="AU101" s="23" t="s">
        <v>81</v>
      </c>
      <c r="AY101" s="23" t="s">
        <v>123</v>
      </c>
      <c r="BE101" s="232">
        <f>IF(N101="základní",J101,0)</f>
        <v>0</v>
      </c>
      <c r="BF101" s="232">
        <f>IF(N101="snížená",J101,0)</f>
        <v>0</v>
      </c>
      <c r="BG101" s="232">
        <f>IF(N101="zákl. přenesená",J101,0)</f>
        <v>0</v>
      </c>
      <c r="BH101" s="232">
        <f>IF(N101="sníž. přenesená",J101,0)</f>
        <v>0</v>
      </c>
      <c r="BI101" s="232">
        <f>IF(N101="nulová",J101,0)</f>
        <v>0</v>
      </c>
      <c r="BJ101" s="23" t="s">
        <v>79</v>
      </c>
      <c r="BK101" s="232">
        <f>ROUND(I101*H101,2)</f>
        <v>0</v>
      </c>
      <c r="BL101" s="23" t="s">
        <v>129</v>
      </c>
      <c r="BM101" s="23" t="s">
        <v>282</v>
      </c>
    </row>
    <row r="102" s="11" customFormat="1">
      <c r="B102" s="247"/>
      <c r="C102" s="248"/>
      <c r="D102" s="249" t="s">
        <v>256</v>
      </c>
      <c r="E102" s="250" t="s">
        <v>21</v>
      </c>
      <c r="F102" s="251" t="s">
        <v>267</v>
      </c>
      <c r="G102" s="248"/>
      <c r="H102" s="250" t="s">
        <v>21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6"/>
      <c r="AT102" s="257" t="s">
        <v>256</v>
      </c>
      <c r="AU102" s="257" t="s">
        <v>81</v>
      </c>
      <c r="AV102" s="11" t="s">
        <v>79</v>
      </c>
      <c r="AW102" s="11" t="s">
        <v>35</v>
      </c>
      <c r="AX102" s="11" t="s">
        <v>71</v>
      </c>
      <c r="AY102" s="257" t="s">
        <v>123</v>
      </c>
    </row>
    <row r="103" s="12" customFormat="1">
      <c r="B103" s="258"/>
      <c r="C103" s="259"/>
      <c r="D103" s="249" t="s">
        <v>256</v>
      </c>
      <c r="E103" s="260" t="s">
        <v>21</v>
      </c>
      <c r="F103" s="261" t="s">
        <v>189</v>
      </c>
      <c r="G103" s="259"/>
      <c r="H103" s="262">
        <v>18</v>
      </c>
      <c r="I103" s="263"/>
      <c r="J103" s="259"/>
      <c r="K103" s="259"/>
      <c r="L103" s="264"/>
      <c r="M103" s="265"/>
      <c r="N103" s="266"/>
      <c r="O103" s="266"/>
      <c r="P103" s="266"/>
      <c r="Q103" s="266"/>
      <c r="R103" s="266"/>
      <c r="S103" s="266"/>
      <c r="T103" s="267"/>
      <c r="AT103" s="268" t="s">
        <v>256</v>
      </c>
      <c r="AU103" s="268" t="s">
        <v>81</v>
      </c>
      <c r="AV103" s="12" t="s">
        <v>81</v>
      </c>
      <c r="AW103" s="12" t="s">
        <v>35</v>
      </c>
      <c r="AX103" s="12" t="s">
        <v>79</v>
      </c>
      <c r="AY103" s="268" t="s">
        <v>123</v>
      </c>
    </row>
    <row r="104" s="1" customFormat="1" ht="51" customHeight="1">
      <c r="B104" s="45"/>
      <c r="C104" s="238" t="s">
        <v>153</v>
      </c>
      <c r="D104" s="238" t="s">
        <v>250</v>
      </c>
      <c r="E104" s="239" t="s">
        <v>283</v>
      </c>
      <c r="F104" s="240" t="s">
        <v>284</v>
      </c>
      <c r="G104" s="241" t="s">
        <v>209</v>
      </c>
      <c r="H104" s="242">
        <v>174.97999999999999</v>
      </c>
      <c r="I104" s="243"/>
      <c r="J104" s="244">
        <f>ROUND(I104*H104,2)</f>
        <v>0</v>
      </c>
      <c r="K104" s="240" t="s">
        <v>261</v>
      </c>
      <c r="L104" s="71"/>
      <c r="M104" s="245" t="s">
        <v>21</v>
      </c>
      <c r="N104" s="246" t="s">
        <v>42</v>
      </c>
      <c r="O104" s="46"/>
      <c r="P104" s="230">
        <f>O104*H104</f>
        <v>0</v>
      </c>
      <c r="Q104" s="230">
        <v>0</v>
      </c>
      <c r="R104" s="230">
        <f>Q104*H104</f>
        <v>0</v>
      </c>
      <c r="S104" s="230">
        <v>0.32500000000000001</v>
      </c>
      <c r="T104" s="231">
        <f>S104*H104</f>
        <v>56.868499999999997</v>
      </c>
      <c r="AR104" s="23" t="s">
        <v>129</v>
      </c>
      <c r="AT104" s="23" t="s">
        <v>250</v>
      </c>
      <c r="AU104" s="23" t="s">
        <v>81</v>
      </c>
      <c r="AY104" s="23" t="s">
        <v>123</v>
      </c>
      <c r="BE104" s="232">
        <f>IF(N104="základní",J104,0)</f>
        <v>0</v>
      </c>
      <c r="BF104" s="232">
        <f>IF(N104="snížená",J104,0)</f>
        <v>0</v>
      </c>
      <c r="BG104" s="232">
        <f>IF(N104="zákl. přenesená",J104,0)</f>
        <v>0</v>
      </c>
      <c r="BH104" s="232">
        <f>IF(N104="sníž. přenesená",J104,0)</f>
        <v>0</v>
      </c>
      <c r="BI104" s="232">
        <f>IF(N104="nulová",J104,0)</f>
        <v>0</v>
      </c>
      <c r="BJ104" s="23" t="s">
        <v>79</v>
      </c>
      <c r="BK104" s="232">
        <f>ROUND(I104*H104,2)</f>
        <v>0</v>
      </c>
      <c r="BL104" s="23" t="s">
        <v>129</v>
      </c>
      <c r="BM104" s="23" t="s">
        <v>285</v>
      </c>
    </row>
    <row r="105" s="12" customFormat="1">
      <c r="B105" s="258"/>
      <c r="C105" s="259"/>
      <c r="D105" s="249" t="s">
        <v>256</v>
      </c>
      <c r="E105" s="260" t="s">
        <v>21</v>
      </c>
      <c r="F105" s="261" t="s">
        <v>238</v>
      </c>
      <c r="G105" s="259"/>
      <c r="H105" s="262">
        <v>174.97999999999999</v>
      </c>
      <c r="I105" s="263"/>
      <c r="J105" s="259"/>
      <c r="K105" s="259"/>
      <c r="L105" s="264"/>
      <c r="M105" s="265"/>
      <c r="N105" s="266"/>
      <c r="O105" s="266"/>
      <c r="P105" s="266"/>
      <c r="Q105" s="266"/>
      <c r="R105" s="266"/>
      <c r="S105" s="266"/>
      <c r="T105" s="267"/>
      <c r="AT105" s="268" t="s">
        <v>256</v>
      </c>
      <c r="AU105" s="268" t="s">
        <v>81</v>
      </c>
      <c r="AV105" s="12" t="s">
        <v>81</v>
      </c>
      <c r="AW105" s="12" t="s">
        <v>35</v>
      </c>
      <c r="AX105" s="12" t="s">
        <v>79</v>
      </c>
      <c r="AY105" s="268" t="s">
        <v>123</v>
      </c>
    </row>
    <row r="106" s="1" customFormat="1" ht="38.25" customHeight="1">
      <c r="B106" s="45"/>
      <c r="C106" s="238" t="s">
        <v>157</v>
      </c>
      <c r="D106" s="238" t="s">
        <v>250</v>
      </c>
      <c r="E106" s="239" t="s">
        <v>286</v>
      </c>
      <c r="F106" s="240" t="s">
        <v>287</v>
      </c>
      <c r="G106" s="241" t="s">
        <v>219</v>
      </c>
      <c r="H106" s="242">
        <v>33.799999999999997</v>
      </c>
      <c r="I106" s="243"/>
      <c r="J106" s="244">
        <f>ROUND(I106*H106,2)</f>
        <v>0</v>
      </c>
      <c r="K106" s="240" t="s">
        <v>254</v>
      </c>
      <c r="L106" s="71"/>
      <c r="M106" s="245" t="s">
        <v>21</v>
      </c>
      <c r="N106" s="246" t="s">
        <v>42</v>
      </c>
      <c r="O106" s="46"/>
      <c r="P106" s="230">
        <f>O106*H106</f>
        <v>0</v>
      </c>
      <c r="Q106" s="230">
        <v>0</v>
      </c>
      <c r="R106" s="230">
        <f>Q106*H106</f>
        <v>0</v>
      </c>
      <c r="S106" s="230">
        <v>1.3</v>
      </c>
      <c r="T106" s="231">
        <f>S106*H106</f>
        <v>43.939999999999998</v>
      </c>
      <c r="AR106" s="23" t="s">
        <v>129</v>
      </c>
      <c r="AT106" s="23" t="s">
        <v>250</v>
      </c>
      <c r="AU106" s="23" t="s">
        <v>81</v>
      </c>
      <c r="AY106" s="23" t="s">
        <v>123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23" t="s">
        <v>79</v>
      </c>
      <c r="BK106" s="232">
        <f>ROUND(I106*H106,2)</f>
        <v>0</v>
      </c>
      <c r="BL106" s="23" t="s">
        <v>129</v>
      </c>
      <c r="BM106" s="23" t="s">
        <v>288</v>
      </c>
    </row>
    <row r="107" s="11" customFormat="1">
      <c r="B107" s="247"/>
      <c r="C107" s="248"/>
      <c r="D107" s="249" t="s">
        <v>256</v>
      </c>
      <c r="E107" s="250" t="s">
        <v>21</v>
      </c>
      <c r="F107" s="251" t="s">
        <v>289</v>
      </c>
      <c r="G107" s="248"/>
      <c r="H107" s="250" t="s">
        <v>21</v>
      </c>
      <c r="I107" s="252"/>
      <c r="J107" s="248"/>
      <c r="K107" s="248"/>
      <c r="L107" s="253"/>
      <c r="M107" s="254"/>
      <c r="N107" s="255"/>
      <c r="O107" s="255"/>
      <c r="P107" s="255"/>
      <c r="Q107" s="255"/>
      <c r="R107" s="255"/>
      <c r="S107" s="255"/>
      <c r="T107" s="256"/>
      <c r="AT107" s="257" t="s">
        <v>256</v>
      </c>
      <c r="AU107" s="257" t="s">
        <v>81</v>
      </c>
      <c r="AV107" s="11" t="s">
        <v>79</v>
      </c>
      <c r="AW107" s="11" t="s">
        <v>35</v>
      </c>
      <c r="AX107" s="11" t="s">
        <v>71</v>
      </c>
      <c r="AY107" s="257" t="s">
        <v>123</v>
      </c>
    </row>
    <row r="108" s="12" customFormat="1">
      <c r="B108" s="258"/>
      <c r="C108" s="259"/>
      <c r="D108" s="249" t="s">
        <v>256</v>
      </c>
      <c r="E108" s="260" t="s">
        <v>21</v>
      </c>
      <c r="F108" s="261" t="s">
        <v>290</v>
      </c>
      <c r="G108" s="259"/>
      <c r="H108" s="262">
        <v>33.799999999999997</v>
      </c>
      <c r="I108" s="263"/>
      <c r="J108" s="259"/>
      <c r="K108" s="259"/>
      <c r="L108" s="264"/>
      <c r="M108" s="265"/>
      <c r="N108" s="266"/>
      <c r="O108" s="266"/>
      <c r="P108" s="266"/>
      <c r="Q108" s="266"/>
      <c r="R108" s="266"/>
      <c r="S108" s="266"/>
      <c r="T108" s="267"/>
      <c r="AT108" s="268" t="s">
        <v>256</v>
      </c>
      <c r="AU108" s="268" t="s">
        <v>81</v>
      </c>
      <c r="AV108" s="12" t="s">
        <v>81</v>
      </c>
      <c r="AW108" s="12" t="s">
        <v>35</v>
      </c>
      <c r="AX108" s="12" t="s">
        <v>79</v>
      </c>
      <c r="AY108" s="268" t="s">
        <v>123</v>
      </c>
    </row>
    <row r="109" s="1" customFormat="1" ht="38.25" customHeight="1">
      <c r="B109" s="45"/>
      <c r="C109" s="238" t="s">
        <v>161</v>
      </c>
      <c r="D109" s="238" t="s">
        <v>250</v>
      </c>
      <c r="E109" s="239" t="s">
        <v>291</v>
      </c>
      <c r="F109" s="240" t="s">
        <v>292</v>
      </c>
      <c r="G109" s="241" t="s">
        <v>209</v>
      </c>
      <c r="H109" s="242">
        <v>174.97999999999999</v>
      </c>
      <c r="I109" s="243"/>
      <c r="J109" s="244">
        <f>ROUND(I109*H109,2)</f>
        <v>0</v>
      </c>
      <c r="K109" s="240" t="s">
        <v>254</v>
      </c>
      <c r="L109" s="71"/>
      <c r="M109" s="245" t="s">
        <v>21</v>
      </c>
      <c r="N109" s="246" t="s">
        <v>42</v>
      </c>
      <c r="O109" s="46"/>
      <c r="P109" s="230">
        <f>O109*H109</f>
        <v>0</v>
      </c>
      <c r="Q109" s="230">
        <v>0.00016000000000000001</v>
      </c>
      <c r="R109" s="230">
        <f>Q109*H109</f>
        <v>0.027996800000000002</v>
      </c>
      <c r="S109" s="230">
        <v>0.25600000000000001</v>
      </c>
      <c r="T109" s="231">
        <f>S109*H109</f>
        <v>44.794879999999999</v>
      </c>
      <c r="AR109" s="23" t="s">
        <v>129</v>
      </c>
      <c r="AT109" s="23" t="s">
        <v>250</v>
      </c>
      <c r="AU109" s="23" t="s">
        <v>81</v>
      </c>
      <c r="AY109" s="23" t="s">
        <v>123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23" t="s">
        <v>79</v>
      </c>
      <c r="BK109" s="232">
        <f>ROUND(I109*H109,2)</f>
        <v>0</v>
      </c>
      <c r="BL109" s="23" t="s">
        <v>129</v>
      </c>
      <c r="BM109" s="23" t="s">
        <v>293</v>
      </c>
    </row>
    <row r="110" s="11" customFormat="1">
      <c r="B110" s="247"/>
      <c r="C110" s="248"/>
      <c r="D110" s="249" t="s">
        <v>256</v>
      </c>
      <c r="E110" s="250" t="s">
        <v>21</v>
      </c>
      <c r="F110" s="251" t="s">
        <v>294</v>
      </c>
      <c r="G110" s="248"/>
      <c r="H110" s="250" t="s">
        <v>21</v>
      </c>
      <c r="I110" s="252"/>
      <c r="J110" s="248"/>
      <c r="K110" s="248"/>
      <c r="L110" s="253"/>
      <c r="M110" s="254"/>
      <c r="N110" s="255"/>
      <c r="O110" s="255"/>
      <c r="P110" s="255"/>
      <c r="Q110" s="255"/>
      <c r="R110" s="255"/>
      <c r="S110" s="255"/>
      <c r="T110" s="256"/>
      <c r="AT110" s="257" t="s">
        <v>256</v>
      </c>
      <c r="AU110" s="257" t="s">
        <v>81</v>
      </c>
      <c r="AV110" s="11" t="s">
        <v>79</v>
      </c>
      <c r="AW110" s="11" t="s">
        <v>35</v>
      </c>
      <c r="AX110" s="11" t="s">
        <v>71</v>
      </c>
      <c r="AY110" s="257" t="s">
        <v>123</v>
      </c>
    </row>
    <row r="111" s="11" customFormat="1">
      <c r="B111" s="247"/>
      <c r="C111" s="248"/>
      <c r="D111" s="249" t="s">
        <v>256</v>
      </c>
      <c r="E111" s="250" t="s">
        <v>21</v>
      </c>
      <c r="F111" s="251" t="s">
        <v>295</v>
      </c>
      <c r="G111" s="248"/>
      <c r="H111" s="250" t="s">
        <v>21</v>
      </c>
      <c r="I111" s="252"/>
      <c r="J111" s="248"/>
      <c r="K111" s="248"/>
      <c r="L111" s="253"/>
      <c r="M111" s="254"/>
      <c r="N111" s="255"/>
      <c r="O111" s="255"/>
      <c r="P111" s="255"/>
      <c r="Q111" s="255"/>
      <c r="R111" s="255"/>
      <c r="S111" s="255"/>
      <c r="T111" s="256"/>
      <c r="AT111" s="257" t="s">
        <v>256</v>
      </c>
      <c r="AU111" s="257" t="s">
        <v>81</v>
      </c>
      <c r="AV111" s="11" t="s">
        <v>79</v>
      </c>
      <c r="AW111" s="11" t="s">
        <v>35</v>
      </c>
      <c r="AX111" s="11" t="s">
        <v>71</v>
      </c>
      <c r="AY111" s="257" t="s">
        <v>123</v>
      </c>
    </row>
    <row r="112" s="12" customFormat="1">
      <c r="B112" s="258"/>
      <c r="C112" s="259"/>
      <c r="D112" s="249" t="s">
        <v>256</v>
      </c>
      <c r="E112" s="260" t="s">
        <v>21</v>
      </c>
      <c r="F112" s="261" t="s">
        <v>296</v>
      </c>
      <c r="G112" s="259"/>
      <c r="H112" s="262">
        <v>151</v>
      </c>
      <c r="I112" s="263"/>
      <c r="J112" s="259"/>
      <c r="K112" s="259"/>
      <c r="L112" s="264"/>
      <c r="M112" s="265"/>
      <c r="N112" s="266"/>
      <c r="O112" s="266"/>
      <c r="P112" s="266"/>
      <c r="Q112" s="266"/>
      <c r="R112" s="266"/>
      <c r="S112" s="266"/>
      <c r="T112" s="267"/>
      <c r="AT112" s="268" t="s">
        <v>256</v>
      </c>
      <c r="AU112" s="268" t="s">
        <v>81</v>
      </c>
      <c r="AV112" s="12" t="s">
        <v>81</v>
      </c>
      <c r="AW112" s="12" t="s">
        <v>35</v>
      </c>
      <c r="AX112" s="12" t="s">
        <v>71</v>
      </c>
      <c r="AY112" s="268" t="s">
        <v>123</v>
      </c>
    </row>
    <row r="113" s="11" customFormat="1">
      <c r="B113" s="247"/>
      <c r="C113" s="248"/>
      <c r="D113" s="249" t="s">
        <v>256</v>
      </c>
      <c r="E113" s="250" t="s">
        <v>21</v>
      </c>
      <c r="F113" s="251" t="s">
        <v>297</v>
      </c>
      <c r="G113" s="248"/>
      <c r="H113" s="250" t="s">
        <v>21</v>
      </c>
      <c r="I113" s="252"/>
      <c r="J113" s="248"/>
      <c r="K113" s="248"/>
      <c r="L113" s="253"/>
      <c r="M113" s="254"/>
      <c r="N113" s="255"/>
      <c r="O113" s="255"/>
      <c r="P113" s="255"/>
      <c r="Q113" s="255"/>
      <c r="R113" s="255"/>
      <c r="S113" s="255"/>
      <c r="T113" s="256"/>
      <c r="AT113" s="257" t="s">
        <v>256</v>
      </c>
      <c r="AU113" s="257" t="s">
        <v>81</v>
      </c>
      <c r="AV113" s="11" t="s">
        <v>79</v>
      </c>
      <c r="AW113" s="11" t="s">
        <v>35</v>
      </c>
      <c r="AX113" s="11" t="s">
        <v>71</v>
      </c>
      <c r="AY113" s="257" t="s">
        <v>123</v>
      </c>
    </row>
    <row r="114" s="12" customFormat="1">
      <c r="B114" s="258"/>
      <c r="C114" s="259"/>
      <c r="D114" s="249" t="s">
        <v>256</v>
      </c>
      <c r="E114" s="260" t="s">
        <v>21</v>
      </c>
      <c r="F114" s="261" t="s">
        <v>298</v>
      </c>
      <c r="G114" s="259"/>
      <c r="H114" s="262">
        <v>23.98</v>
      </c>
      <c r="I114" s="263"/>
      <c r="J114" s="259"/>
      <c r="K114" s="259"/>
      <c r="L114" s="264"/>
      <c r="M114" s="265"/>
      <c r="N114" s="266"/>
      <c r="O114" s="266"/>
      <c r="P114" s="266"/>
      <c r="Q114" s="266"/>
      <c r="R114" s="266"/>
      <c r="S114" s="266"/>
      <c r="T114" s="267"/>
      <c r="AT114" s="268" t="s">
        <v>256</v>
      </c>
      <c r="AU114" s="268" t="s">
        <v>81</v>
      </c>
      <c r="AV114" s="12" t="s">
        <v>81</v>
      </c>
      <c r="AW114" s="12" t="s">
        <v>35</v>
      </c>
      <c r="AX114" s="12" t="s">
        <v>71</v>
      </c>
      <c r="AY114" s="268" t="s">
        <v>123</v>
      </c>
    </row>
    <row r="115" s="13" customFormat="1">
      <c r="B115" s="269"/>
      <c r="C115" s="270"/>
      <c r="D115" s="249" t="s">
        <v>256</v>
      </c>
      <c r="E115" s="271" t="s">
        <v>238</v>
      </c>
      <c r="F115" s="272" t="s">
        <v>299</v>
      </c>
      <c r="G115" s="270"/>
      <c r="H115" s="273">
        <v>174.97999999999999</v>
      </c>
      <c r="I115" s="274"/>
      <c r="J115" s="270"/>
      <c r="K115" s="270"/>
      <c r="L115" s="275"/>
      <c r="M115" s="276"/>
      <c r="N115" s="277"/>
      <c r="O115" s="277"/>
      <c r="P115" s="277"/>
      <c r="Q115" s="277"/>
      <c r="R115" s="277"/>
      <c r="S115" s="277"/>
      <c r="T115" s="278"/>
      <c r="AT115" s="279" t="s">
        <v>256</v>
      </c>
      <c r="AU115" s="279" t="s">
        <v>81</v>
      </c>
      <c r="AV115" s="13" t="s">
        <v>129</v>
      </c>
      <c r="AW115" s="13" t="s">
        <v>35</v>
      </c>
      <c r="AX115" s="13" t="s">
        <v>79</v>
      </c>
      <c r="AY115" s="279" t="s">
        <v>123</v>
      </c>
    </row>
    <row r="116" s="1" customFormat="1" ht="38.25" customHeight="1">
      <c r="B116" s="45"/>
      <c r="C116" s="238" t="s">
        <v>165</v>
      </c>
      <c r="D116" s="238" t="s">
        <v>250</v>
      </c>
      <c r="E116" s="239" t="s">
        <v>300</v>
      </c>
      <c r="F116" s="240" t="s">
        <v>301</v>
      </c>
      <c r="G116" s="241" t="s">
        <v>227</v>
      </c>
      <c r="H116" s="242">
        <v>168</v>
      </c>
      <c r="I116" s="243"/>
      <c r="J116" s="244">
        <f>ROUND(I116*H116,2)</f>
        <v>0</v>
      </c>
      <c r="K116" s="240" t="s">
        <v>254</v>
      </c>
      <c r="L116" s="71"/>
      <c r="M116" s="245" t="s">
        <v>21</v>
      </c>
      <c r="N116" s="246" t="s">
        <v>42</v>
      </c>
      <c r="O116" s="46"/>
      <c r="P116" s="230">
        <f>O116*H116</f>
        <v>0</v>
      </c>
      <c r="Q116" s="230">
        <v>0</v>
      </c>
      <c r="R116" s="230">
        <f>Q116*H116</f>
        <v>0</v>
      </c>
      <c r="S116" s="230">
        <v>0.20499999999999999</v>
      </c>
      <c r="T116" s="231">
        <f>S116*H116</f>
        <v>34.439999999999998</v>
      </c>
      <c r="AR116" s="23" t="s">
        <v>129</v>
      </c>
      <c r="AT116" s="23" t="s">
        <v>250</v>
      </c>
      <c r="AU116" s="23" t="s">
        <v>81</v>
      </c>
      <c r="AY116" s="23" t="s">
        <v>123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23" t="s">
        <v>79</v>
      </c>
      <c r="BK116" s="232">
        <f>ROUND(I116*H116,2)</f>
        <v>0</v>
      </c>
      <c r="BL116" s="23" t="s">
        <v>129</v>
      </c>
      <c r="BM116" s="23" t="s">
        <v>302</v>
      </c>
    </row>
    <row r="117" s="11" customFormat="1">
      <c r="B117" s="247"/>
      <c r="C117" s="248"/>
      <c r="D117" s="249" t="s">
        <v>256</v>
      </c>
      <c r="E117" s="250" t="s">
        <v>21</v>
      </c>
      <c r="F117" s="251" t="s">
        <v>303</v>
      </c>
      <c r="G117" s="248"/>
      <c r="H117" s="250" t="s">
        <v>21</v>
      </c>
      <c r="I117" s="252"/>
      <c r="J117" s="248"/>
      <c r="K117" s="248"/>
      <c r="L117" s="253"/>
      <c r="M117" s="254"/>
      <c r="N117" s="255"/>
      <c r="O117" s="255"/>
      <c r="P117" s="255"/>
      <c r="Q117" s="255"/>
      <c r="R117" s="255"/>
      <c r="S117" s="255"/>
      <c r="T117" s="256"/>
      <c r="AT117" s="257" t="s">
        <v>256</v>
      </c>
      <c r="AU117" s="257" t="s">
        <v>81</v>
      </c>
      <c r="AV117" s="11" t="s">
        <v>79</v>
      </c>
      <c r="AW117" s="11" t="s">
        <v>35</v>
      </c>
      <c r="AX117" s="11" t="s">
        <v>71</v>
      </c>
      <c r="AY117" s="257" t="s">
        <v>123</v>
      </c>
    </row>
    <row r="118" s="12" customFormat="1">
      <c r="B118" s="258"/>
      <c r="C118" s="259"/>
      <c r="D118" s="249" t="s">
        <v>256</v>
      </c>
      <c r="E118" s="260" t="s">
        <v>21</v>
      </c>
      <c r="F118" s="261" t="s">
        <v>304</v>
      </c>
      <c r="G118" s="259"/>
      <c r="H118" s="262">
        <v>168</v>
      </c>
      <c r="I118" s="263"/>
      <c r="J118" s="259"/>
      <c r="K118" s="259"/>
      <c r="L118" s="264"/>
      <c r="M118" s="265"/>
      <c r="N118" s="266"/>
      <c r="O118" s="266"/>
      <c r="P118" s="266"/>
      <c r="Q118" s="266"/>
      <c r="R118" s="266"/>
      <c r="S118" s="266"/>
      <c r="T118" s="267"/>
      <c r="AT118" s="268" t="s">
        <v>256</v>
      </c>
      <c r="AU118" s="268" t="s">
        <v>81</v>
      </c>
      <c r="AV118" s="12" t="s">
        <v>81</v>
      </c>
      <c r="AW118" s="12" t="s">
        <v>35</v>
      </c>
      <c r="AX118" s="12" t="s">
        <v>79</v>
      </c>
      <c r="AY118" s="268" t="s">
        <v>123</v>
      </c>
    </row>
    <row r="119" s="1" customFormat="1" ht="25.5" customHeight="1">
      <c r="B119" s="45"/>
      <c r="C119" s="238" t="s">
        <v>170</v>
      </c>
      <c r="D119" s="238" t="s">
        <v>250</v>
      </c>
      <c r="E119" s="239" t="s">
        <v>305</v>
      </c>
      <c r="F119" s="240" t="s">
        <v>306</v>
      </c>
      <c r="G119" s="241" t="s">
        <v>219</v>
      </c>
      <c r="H119" s="242">
        <v>79.519999999999996</v>
      </c>
      <c r="I119" s="243"/>
      <c r="J119" s="244">
        <f>ROUND(I119*H119,2)</f>
        <v>0</v>
      </c>
      <c r="K119" s="240" t="s">
        <v>254</v>
      </c>
      <c r="L119" s="71"/>
      <c r="M119" s="245" t="s">
        <v>21</v>
      </c>
      <c r="N119" s="246" t="s">
        <v>42</v>
      </c>
      <c r="O119" s="46"/>
      <c r="P119" s="230">
        <f>O119*H119</f>
        <v>0</v>
      </c>
      <c r="Q119" s="230">
        <v>0</v>
      </c>
      <c r="R119" s="230">
        <f>Q119*H119</f>
        <v>0</v>
      </c>
      <c r="S119" s="230">
        <v>0</v>
      </c>
      <c r="T119" s="231">
        <f>S119*H119</f>
        <v>0</v>
      </c>
      <c r="AR119" s="23" t="s">
        <v>129</v>
      </c>
      <c r="AT119" s="23" t="s">
        <v>250</v>
      </c>
      <c r="AU119" s="23" t="s">
        <v>81</v>
      </c>
      <c r="AY119" s="23" t="s">
        <v>123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23" t="s">
        <v>79</v>
      </c>
      <c r="BK119" s="232">
        <f>ROUND(I119*H119,2)</f>
        <v>0</v>
      </c>
      <c r="BL119" s="23" t="s">
        <v>129</v>
      </c>
      <c r="BM119" s="23" t="s">
        <v>307</v>
      </c>
    </row>
    <row r="120" s="11" customFormat="1">
      <c r="B120" s="247"/>
      <c r="C120" s="248"/>
      <c r="D120" s="249" t="s">
        <v>256</v>
      </c>
      <c r="E120" s="250" t="s">
        <v>21</v>
      </c>
      <c r="F120" s="251" t="s">
        <v>308</v>
      </c>
      <c r="G120" s="248"/>
      <c r="H120" s="250" t="s">
        <v>21</v>
      </c>
      <c r="I120" s="252"/>
      <c r="J120" s="248"/>
      <c r="K120" s="248"/>
      <c r="L120" s="253"/>
      <c r="M120" s="254"/>
      <c r="N120" s="255"/>
      <c r="O120" s="255"/>
      <c r="P120" s="255"/>
      <c r="Q120" s="255"/>
      <c r="R120" s="255"/>
      <c r="S120" s="255"/>
      <c r="T120" s="256"/>
      <c r="AT120" s="257" t="s">
        <v>256</v>
      </c>
      <c r="AU120" s="257" t="s">
        <v>81</v>
      </c>
      <c r="AV120" s="11" t="s">
        <v>79</v>
      </c>
      <c r="AW120" s="11" t="s">
        <v>35</v>
      </c>
      <c r="AX120" s="11" t="s">
        <v>71</v>
      </c>
      <c r="AY120" s="257" t="s">
        <v>123</v>
      </c>
    </row>
    <row r="121" s="12" customFormat="1">
      <c r="B121" s="258"/>
      <c r="C121" s="259"/>
      <c r="D121" s="249" t="s">
        <v>256</v>
      </c>
      <c r="E121" s="260" t="s">
        <v>21</v>
      </c>
      <c r="F121" s="261" t="s">
        <v>309</v>
      </c>
      <c r="G121" s="259"/>
      <c r="H121" s="262">
        <v>79.519999999999996</v>
      </c>
      <c r="I121" s="263"/>
      <c r="J121" s="259"/>
      <c r="K121" s="259"/>
      <c r="L121" s="264"/>
      <c r="M121" s="265"/>
      <c r="N121" s="266"/>
      <c r="O121" s="266"/>
      <c r="P121" s="266"/>
      <c r="Q121" s="266"/>
      <c r="R121" s="266"/>
      <c r="S121" s="266"/>
      <c r="T121" s="267"/>
      <c r="AT121" s="268" t="s">
        <v>256</v>
      </c>
      <c r="AU121" s="268" t="s">
        <v>81</v>
      </c>
      <c r="AV121" s="12" t="s">
        <v>81</v>
      </c>
      <c r="AW121" s="12" t="s">
        <v>35</v>
      </c>
      <c r="AX121" s="12" t="s">
        <v>79</v>
      </c>
      <c r="AY121" s="268" t="s">
        <v>123</v>
      </c>
    </row>
    <row r="122" s="1" customFormat="1" ht="38.25" customHeight="1">
      <c r="B122" s="45"/>
      <c r="C122" s="238" t="s">
        <v>174</v>
      </c>
      <c r="D122" s="238" t="s">
        <v>250</v>
      </c>
      <c r="E122" s="239" t="s">
        <v>310</v>
      </c>
      <c r="F122" s="240" t="s">
        <v>311</v>
      </c>
      <c r="G122" s="241" t="s">
        <v>219</v>
      </c>
      <c r="H122" s="242">
        <v>75</v>
      </c>
      <c r="I122" s="243"/>
      <c r="J122" s="244">
        <f>ROUND(I122*H122,2)</f>
        <v>0</v>
      </c>
      <c r="K122" s="240" t="s">
        <v>254</v>
      </c>
      <c r="L122" s="71"/>
      <c r="M122" s="245" t="s">
        <v>21</v>
      </c>
      <c r="N122" s="246" t="s">
        <v>42</v>
      </c>
      <c r="O122" s="46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AR122" s="23" t="s">
        <v>129</v>
      </c>
      <c r="AT122" s="23" t="s">
        <v>250</v>
      </c>
      <c r="AU122" s="23" t="s">
        <v>81</v>
      </c>
      <c r="AY122" s="23" t="s">
        <v>123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23" t="s">
        <v>79</v>
      </c>
      <c r="BK122" s="232">
        <f>ROUND(I122*H122,2)</f>
        <v>0</v>
      </c>
      <c r="BL122" s="23" t="s">
        <v>129</v>
      </c>
      <c r="BM122" s="23" t="s">
        <v>312</v>
      </c>
    </row>
    <row r="123" s="11" customFormat="1">
      <c r="B123" s="247"/>
      <c r="C123" s="248"/>
      <c r="D123" s="249" t="s">
        <v>256</v>
      </c>
      <c r="E123" s="250" t="s">
        <v>21</v>
      </c>
      <c r="F123" s="251" t="s">
        <v>313</v>
      </c>
      <c r="G123" s="248"/>
      <c r="H123" s="250" t="s">
        <v>21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AT123" s="257" t="s">
        <v>256</v>
      </c>
      <c r="AU123" s="257" t="s">
        <v>81</v>
      </c>
      <c r="AV123" s="11" t="s">
        <v>79</v>
      </c>
      <c r="AW123" s="11" t="s">
        <v>35</v>
      </c>
      <c r="AX123" s="11" t="s">
        <v>71</v>
      </c>
      <c r="AY123" s="257" t="s">
        <v>123</v>
      </c>
    </row>
    <row r="124" s="12" customFormat="1">
      <c r="B124" s="258"/>
      <c r="C124" s="259"/>
      <c r="D124" s="249" t="s">
        <v>256</v>
      </c>
      <c r="E124" s="260" t="s">
        <v>234</v>
      </c>
      <c r="F124" s="261" t="s">
        <v>235</v>
      </c>
      <c r="G124" s="259"/>
      <c r="H124" s="262">
        <v>75</v>
      </c>
      <c r="I124" s="263"/>
      <c r="J124" s="259"/>
      <c r="K124" s="259"/>
      <c r="L124" s="264"/>
      <c r="M124" s="265"/>
      <c r="N124" s="266"/>
      <c r="O124" s="266"/>
      <c r="P124" s="266"/>
      <c r="Q124" s="266"/>
      <c r="R124" s="266"/>
      <c r="S124" s="266"/>
      <c r="T124" s="267"/>
      <c r="AT124" s="268" t="s">
        <v>256</v>
      </c>
      <c r="AU124" s="268" t="s">
        <v>81</v>
      </c>
      <c r="AV124" s="12" t="s">
        <v>81</v>
      </c>
      <c r="AW124" s="12" t="s">
        <v>35</v>
      </c>
      <c r="AX124" s="12" t="s">
        <v>79</v>
      </c>
      <c r="AY124" s="268" t="s">
        <v>123</v>
      </c>
    </row>
    <row r="125" s="1" customFormat="1" ht="38.25" customHeight="1">
      <c r="B125" s="45"/>
      <c r="C125" s="238" t="s">
        <v>10</v>
      </c>
      <c r="D125" s="238" t="s">
        <v>250</v>
      </c>
      <c r="E125" s="239" t="s">
        <v>314</v>
      </c>
      <c r="F125" s="240" t="s">
        <v>315</v>
      </c>
      <c r="G125" s="241" t="s">
        <v>219</v>
      </c>
      <c r="H125" s="242">
        <v>349.19</v>
      </c>
      <c r="I125" s="243"/>
      <c r="J125" s="244">
        <f>ROUND(I125*H125,2)</f>
        <v>0</v>
      </c>
      <c r="K125" s="240" t="s">
        <v>254</v>
      </c>
      <c r="L125" s="71"/>
      <c r="M125" s="245" t="s">
        <v>21</v>
      </c>
      <c r="N125" s="246" t="s">
        <v>42</v>
      </c>
      <c r="O125" s="46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AR125" s="23" t="s">
        <v>129</v>
      </c>
      <c r="AT125" s="23" t="s">
        <v>250</v>
      </c>
      <c r="AU125" s="23" t="s">
        <v>81</v>
      </c>
      <c r="AY125" s="23" t="s">
        <v>123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23" t="s">
        <v>79</v>
      </c>
      <c r="BK125" s="232">
        <f>ROUND(I125*H125,2)</f>
        <v>0</v>
      </c>
      <c r="BL125" s="23" t="s">
        <v>129</v>
      </c>
      <c r="BM125" s="23" t="s">
        <v>316</v>
      </c>
    </row>
    <row r="126" s="11" customFormat="1">
      <c r="B126" s="247"/>
      <c r="C126" s="248"/>
      <c r="D126" s="249" t="s">
        <v>256</v>
      </c>
      <c r="E126" s="250" t="s">
        <v>21</v>
      </c>
      <c r="F126" s="251" t="s">
        <v>317</v>
      </c>
      <c r="G126" s="248"/>
      <c r="H126" s="250" t="s">
        <v>21</v>
      </c>
      <c r="I126" s="252"/>
      <c r="J126" s="248"/>
      <c r="K126" s="248"/>
      <c r="L126" s="253"/>
      <c r="M126" s="254"/>
      <c r="N126" s="255"/>
      <c r="O126" s="255"/>
      <c r="P126" s="255"/>
      <c r="Q126" s="255"/>
      <c r="R126" s="255"/>
      <c r="S126" s="255"/>
      <c r="T126" s="256"/>
      <c r="AT126" s="257" t="s">
        <v>256</v>
      </c>
      <c r="AU126" s="257" t="s">
        <v>81</v>
      </c>
      <c r="AV126" s="11" t="s">
        <v>79</v>
      </c>
      <c r="AW126" s="11" t="s">
        <v>35</v>
      </c>
      <c r="AX126" s="11" t="s">
        <v>71</v>
      </c>
      <c r="AY126" s="257" t="s">
        <v>123</v>
      </c>
    </row>
    <row r="127" s="12" customFormat="1">
      <c r="B127" s="258"/>
      <c r="C127" s="259"/>
      <c r="D127" s="249" t="s">
        <v>256</v>
      </c>
      <c r="E127" s="260" t="s">
        <v>21</v>
      </c>
      <c r="F127" s="261" t="s">
        <v>318</v>
      </c>
      <c r="G127" s="259"/>
      <c r="H127" s="262">
        <v>178.91999999999999</v>
      </c>
      <c r="I127" s="263"/>
      <c r="J127" s="259"/>
      <c r="K127" s="259"/>
      <c r="L127" s="264"/>
      <c r="M127" s="265"/>
      <c r="N127" s="266"/>
      <c r="O127" s="266"/>
      <c r="P127" s="266"/>
      <c r="Q127" s="266"/>
      <c r="R127" s="266"/>
      <c r="S127" s="266"/>
      <c r="T127" s="267"/>
      <c r="AT127" s="268" t="s">
        <v>256</v>
      </c>
      <c r="AU127" s="268" t="s">
        <v>81</v>
      </c>
      <c r="AV127" s="12" t="s">
        <v>81</v>
      </c>
      <c r="AW127" s="12" t="s">
        <v>35</v>
      </c>
      <c r="AX127" s="12" t="s">
        <v>71</v>
      </c>
      <c r="AY127" s="268" t="s">
        <v>123</v>
      </c>
    </row>
    <row r="128" s="12" customFormat="1">
      <c r="B128" s="258"/>
      <c r="C128" s="259"/>
      <c r="D128" s="249" t="s">
        <v>256</v>
      </c>
      <c r="E128" s="260" t="s">
        <v>21</v>
      </c>
      <c r="F128" s="261" t="s">
        <v>319</v>
      </c>
      <c r="G128" s="259"/>
      <c r="H128" s="262">
        <v>7.5599999999999996</v>
      </c>
      <c r="I128" s="263"/>
      <c r="J128" s="259"/>
      <c r="K128" s="259"/>
      <c r="L128" s="264"/>
      <c r="M128" s="265"/>
      <c r="N128" s="266"/>
      <c r="O128" s="266"/>
      <c r="P128" s="266"/>
      <c r="Q128" s="266"/>
      <c r="R128" s="266"/>
      <c r="S128" s="266"/>
      <c r="T128" s="267"/>
      <c r="AT128" s="268" t="s">
        <v>256</v>
      </c>
      <c r="AU128" s="268" t="s">
        <v>81</v>
      </c>
      <c r="AV128" s="12" t="s">
        <v>81</v>
      </c>
      <c r="AW128" s="12" t="s">
        <v>35</v>
      </c>
      <c r="AX128" s="12" t="s">
        <v>71</v>
      </c>
      <c r="AY128" s="268" t="s">
        <v>123</v>
      </c>
    </row>
    <row r="129" s="12" customFormat="1">
      <c r="B129" s="258"/>
      <c r="C129" s="259"/>
      <c r="D129" s="249" t="s">
        <v>256</v>
      </c>
      <c r="E129" s="260" t="s">
        <v>21</v>
      </c>
      <c r="F129" s="261" t="s">
        <v>320</v>
      </c>
      <c r="G129" s="259"/>
      <c r="H129" s="262">
        <v>4.5899999999999999</v>
      </c>
      <c r="I129" s="263"/>
      <c r="J129" s="259"/>
      <c r="K129" s="259"/>
      <c r="L129" s="264"/>
      <c r="M129" s="265"/>
      <c r="N129" s="266"/>
      <c r="O129" s="266"/>
      <c r="P129" s="266"/>
      <c r="Q129" s="266"/>
      <c r="R129" s="266"/>
      <c r="S129" s="266"/>
      <c r="T129" s="267"/>
      <c r="AT129" s="268" t="s">
        <v>256</v>
      </c>
      <c r="AU129" s="268" t="s">
        <v>81</v>
      </c>
      <c r="AV129" s="12" t="s">
        <v>81</v>
      </c>
      <c r="AW129" s="12" t="s">
        <v>35</v>
      </c>
      <c r="AX129" s="12" t="s">
        <v>71</v>
      </c>
      <c r="AY129" s="268" t="s">
        <v>123</v>
      </c>
    </row>
    <row r="130" s="12" customFormat="1">
      <c r="B130" s="258"/>
      <c r="C130" s="259"/>
      <c r="D130" s="249" t="s">
        <v>256</v>
      </c>
      <c r="E130" s="260" t="s">
        <v>21</v>
      </c>
      <c r="F130" s="261" t="s">
        <v>321</v>
      </c>
      <c r="G130" s="259"/>
      <c r="H130" s="262">
        <v>158.12000000000001</v>
      </c>
      <c r="I130" s="263"/>
      <c r="J130" s="259"/>
      <c r="K130" s="259"/>
      <c r="L130" s="264"/>
      <c r="M130" s="265"/>
      <c r="N130" s="266"/>
      <c r="O130" s="266"/>
      <c r="P130" s="266"/>
      <c r="Q130" s="266"/>
      <c r="R130" s="266"/>
      <c r="S130" s="266"/>
      <c r="T130" s="267"/>
      <c r="AT130" s="268" t="s">
        <v>256</v>
      </c>
      <c r="AU130" s="268" t="s">
        <v>81</v>
      </c>
      <c r="AV130" s="12" t="s">
        <v>81</v>
      </c>
      <c r="AW130" s="12" t="s">
        <v>35</v>
      </c>
      <c r="AX130" s="12" t="s">
        <v>71</v>
      </c>
      <c r="AY130" s="268" t="s">
        <v>123</v>
      </c>
    </row>
    <row r="131" s="13" customFormat="1">
      <c r="B131" s="269"/>
      <c r="C131" s="270"/>
      <c r="D131" s="249" t="s">
        <v>256</v>
      </c>
      <c r="E131" s="271" t="s">
        <v>218</v>
      </c>
      <c r="F131" s="272" t="s">
        <v>299</v>
      </c>
      <c r="G131" s="270"/>
      <c r="H131" s="273">
        <v>349.19</v>
      </c>
      <c r="I131" s="274"/>
      <c r="J131" s="270"/>
      <c r="K131" s="270"/>
      <c r="L131" s="275"/>
      <c r="M131" s="276"/>
      <c r="N131" s="277"/>
      <c r="O131" s="277"/>
      <c r="P131" s="277"/>
      <c r="Q131" s="277"/>
      <c r="R131" s="277"/>
      <c r="S131" s="277"/>
      <c r="T131" s="278"/>
      <c r="AT131" s="279" t="s">
        <v>256</v>
      </c>
      <c r="AU131" s="279" t="s">
        <v>81</v>
      </c>
      <c r="AV131" s="13" t="s">
        <v>129</v>
      </c>
      <c r="AW131" s="13" t="s">
        <v>35</v>
      </c>
      <c r="AX131" s="13" t="s">
        <v>79</v>
      </c>
      <c r="AY131" s="279" t="s">
        <v>123</v>
      </c>
    </row>
    <row r="132" s="1" customFormat="1" ht="38.25" customHeight="1">
      <c r="B132" s="45"/>
      <c r="C132" s="238" t="s">
        <v>181</v>
      </c>
      <c r="D132" s="238" t="s">
        <v>250</v>
      </c>
      <c r="E132" s="239" t="s">
        <v>322</v>
      </c>
      <c r="F132" s="240" t="s">
        <v>323</v>
      </c>
      <c r="G132" s="241" t="s">
        <v>219</v>
      </c>
      <c r="H132" s="242">
        <v>349.19</v>
      </c>
      <c r="I132" s="243"/>
      <c r="J132" s="244">
        <f>ROUND(I132*H132,2)</f>
        <v>0</v>
      </c>
      <c r="K132" s="240" t="s">
        <v>254</v>
      </c>
      <c r="L132" s="71"/>
      <c r="M132" s="245" t="s">
        <v>21</v>
      </c>
      <c r="N132" s="246" t="s">
        <v>42</v>
      </c>
      <c r="O132" s="46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AR132" s="23" t="s">
        <v>129</v>
      </c>
      <c r="AT132" s="23" t="s">
        <v>250</v>
      </c>
      <c r="AU132" s="23" t="s">
        <v>81</v>
      </c>
      <c r="AY132" s="23" t="s">
        <v>123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23" t="s">
        <v>79</v>
      </c>
      <c r="BK132" s="232">
        <f>ROUND(I132*H132,2)</f>
        <v>0</v>
      </c>
      <c r="BL132" s="23" t="s">
        <v>129</v>
      </c>
      <c r="BM132" s="23" t="s">
        <v>324</v>
      </c>
    </row>
    <row r="133" s="12" customFormat="1">
      <c r="B133" s="258"/>
      <c r="C133" s="259"/>
      <c r="D133" s="249" t="s">
        <v>256</v>
      </c>
      <c r="E133" s="260" t="s">
        <v>21</v>
      </c>
      <c r="F133" s="261" t="s">
        <v>218</v>
      </c>
      <c r="G133" s="259"/>
      <c r="H133" s="262">
        <v>349.19</v>
      </c>
      <c r="I133" s="263"/>
      <c r="J133" s="259"/>
      <c r="K133" s="259"/>
      <c r="L133" s="264"/>
      <c r="M133" s="265"/>
      <c r="N133" s="266"/>
      <c r="O133" s="266"/>
      <c r="P133" s="266"/>
      <c r="Q133" s="266"/>
      <c r="R133" s="266"/>
      <c r="S133" s="266"/>
      <c r="T133" s="267"/>
      <c r="AT133" s="268" t="s">
        <v>256</v>
      </c>
      <c r="AU133" s="268" t="s">
        <v>81</v>
      </c>
      <c r="AV133" s="12" t="s">
        <v>81</v>
      </c>
      <c r="AW133" s="12" t="s">
        <v>35</v>
      </c>
      <c r="AX133" s="12" t="s">
        <v>79</v>
      </c>
      <c r="AY133" s="268" t="s">
        <v>123</v>
      </c>
    </row>
    <row r="134" s="1" customFormat="1" ht="25.5" customHeight="1">
      <c r="B134" s="45"/>
      <c r="C134" s="238" t="s">
        <v>185</v>
      </c>
      <c r="D134" s="238" t="s">
        <v>250</v>
      </c>
      <c r="E134" s="239" t="s">
        <v>325</v>
      </c>
      <c r="F134" s="240" t="s">
        <v>326</v>
      </c>
      <c r="G134" s="241" t="s">
        <v>219</v>
      </c>
      <c r="H134" s="242">
        <v>13.425000000000001</v>
      </c>
      <c r="I134" s="243"/>
      <c r="J134" s="244">
        <f>ROUND(I134*H134,2)</f>
        <v>0</v>
      </c>
      <c r="K134" s="240" t="s">
        <v>254</v>
      </c>
      <c r="L134" s="71"/>
      <c r="M134" s="245" t="s">
        <v>21</v>
      </c>
      <c r="N134" s="246" t="s">
        <v>42</v>
      </c>
      <c r="O134" s="46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AR134" s="23" t="s">
        <v>129</v>
      </c>
      <c r="AT134" s="23" t="s">
        <v>250</v>
      </c>
      <c r="AU134" s="23" t="s">
        <v>81</v>
      </c>
      <c r="AY134" s="23" t="s">
        <v>123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23" t="s">
        <v>79</v>
      </c>
      <c r="BK134" s="232">
        <f>ROUND(I134*H134,2)</f>
        <v>0</v>
      </c>
      <c r="BL134" s="23" t="s">
        <v>129</v>
      </c>
      <c r="BM134" s="23" t="s">
        <v>327</v>
      </c>
    </row>
    <row r="135" s="11" customFormat="1">
      <c r="B135" s="247"/>
      <c r="C135" s="248"/>
      <c r="D135" s="249" t="s">
        <v>256</v>
      </c>
      <c r="E135" s="250" t="s">
        <v>21</v>
      </c>
      <c r="F135" s="251" t="s">
        <v>328</v>
      </c>
      <c r="G135" s="248"/>
      <c r="H135" s="250" t="s">
        <v>21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AT135" s="257" t="s">
        <v>256</v>
      </c>
      <c r="AU135" s="257" t="s">
        <v>81</v>
      </c>
      <c r="AV135" s="11" t="s">
        <v>79</v>
      </c>
      <c r="AW135" s="11" t="s">
        <v>35</v>
      </c>
      <c r="AX135" s="11" t="s">
        <v>71</v>
      </c>
      <c r="AY135" s="257" t="s">
        <v>123</v>
      </c>
    </row>
    <row r="136" s="11" customFormat="1">
      <c r="B136" s="247"/>
      <c r="C136" s="248"/>
      <c r="D136" s="249" t="s">
        <v>256</v>
      </c>
      <c r="E136" s="250" t="s">
        <v>21</v>
      </c>
      <c r="F136" s="251" t="s">
        <v>329</v>
      </c>
      <c r="G136" s="248"/>
      <c r="H136" s="250" t="s">
        <v>21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AT136" s="257" t="s">
        <v>256</v>
      </c>
      <c r="AU136" s="257" t="s">
        <v>81</v>
      </c>
      <c r="AV136" s="11" t="s">
        <v>79</v>
      </c>
      <c r="AW136" s="11" t="s">
        <v>35</v>
      </c>
      <c r="AX136" s="11" t="s">
        <v>71</v>
      </c>
      <c r="AY136" s="257" t="s">
        <v>123</v>
      </c>
    </row>
    <row r="137" s="12" customFormat="1">
      <c r="B137" s="258"/>
      <c r="C137" s="259"/>
      <c r="D137" s="249" t="s">
        <v>256</v>
      </c>
      <c r="E137" s="260" t="s">
        <v>221</v>
      </c>
      <c r="F137" s="261" t="s">
        <v>330</v>
      </c>
      <c r="G137" s="259"/>
      <c r="H137" s="262">
        <v>13.425000000000001</v>
      </c>
      <c r="I137" s="263"/>
      <c r="J137" s="259"/>
      <c r="K137" s="259"/>
      <c r="L137" s="264"/>
      <c r="M137" s="265"/>
      <c r="N137" s="266"/>
      <c r="O137" s="266"/>
      <c r="P137" s="266"/>
      <c r="Q137" s="266"/>
      <c r="R137" s="266"/>
      <c r="S137" s="266"/>
      <c r="T137" s="267"/>
      <c r="AT137" s="268" t="s">
        <v>256</v>
      </c>
      <c r="AU137" s="268" t="s">
        <v>81</v>
      </c>
      <c r="AV137" s="12" t="s">
        <v>81</v>
      </c>
      <c r="AW137" s="12" t="s">
        <v>35</v>
      </c>
      <c r="AX137" s="12" t="s">
        <v>79</v>
      </c>
      <c r="AY137" s="268" t="s">
        <v>123</v>
      </c>
    </row>
    <row r="138" s="1" customFormat="1" ht="38.25" customHeight="1">
      <c r="B138" s="45"/>
      <c r="C138" s="238" t="s">
        <v>189</v>
      </c>
      <c r="D138" s="238" t="s">
        <v>250</v>
      </c>
      <c r="E138" s="239" t="s">
        <v>331</v>
      </c>
      <c r="F138" s="240" t="s">
        <v>332</v>
      </c>
      <c r="G138" s="241" t="s">
        <v>219</v>
      </c>
      <c r="H138" s="242">
        <v>13.425000000000001</v>
      </c>
      <c r="I138" s="243"/>
      <c r="J138" s="244">
        <f>ROUND(I138*H138,2)</f>
        <v>0</v>
      </c>
      <c r="K138" s="240" t="s">
        <v>254</v>
      </c>
      <c r="L138" s="71"/>
      <c r="M138" s="245" t="s">
        <v>21</v>
      </c>
      <c r="N138" s="246" t="s">
        <v>42</v>
      </c>
      <c r="O138" s="46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AR138" s="23" t="s">
        <v>129</v>
      </c>
      <c r="AT138" s="23" t="s">
        <v>250</v>
      </c>
      <c r="AU138" s="23" t="s">
        <v>81</v>
      </c>
      <c r="AY138" s="23" t="s">
        <v>123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23" t="s">
        <v>79</v>
      </c>
      <c r="BK138" s="232">
        <f>ROUND(I138*H138,2)</f>
        <v>0</v>
      </c>
      <c r="BL138" s="23" t="s">
        <v>129</v>
      </c>
      <c r="BM138" s="23" t="s">
        <v>333</v>
      </c>
    </row>
    <row r="139" s="12" customFormat="1">
      <c r="B139" s="258"/>
      <c r="C139" s="259"/>
      <c r="D139" s="249" t="s">
        <v>256</v>
      </c>
      <c r="E139" s="260" t="s">
        <v>21</v>
      </c>
      <c r="F139" s="261" t="s">
        <v>221</v>
      </c>
      <c r="G139" s="259"/>
      <c r="H139" s="262">
        <v>13.425000000000001</v>
      </c>
      <c r="I139" s="263"/>
      <c r="J139" s="259"/>
      <c r="K139" s="259"/>
      <c r="L139" s="264"/>
      <c r="M139" s="265"/>
      <c r="N139" s="266"/>
      <c r="O139" s="266"/>
      <c r="P139" s="266"/>
      <c r="Q139" s="266"/>
      <c r="R139" s="266"/>
      <c r="S139" s="266"/>
      <c r="T139" s="267"/>
      <c r="AT139" s="268" t="s">
        <v>256</v>
      </c>
      <c r="AU139" s="268" t="s">
        <v>81</v>
      </c>
      <c r="AV139" s="12" t="s">
        <v>81</v>
      </c>
      <c r="AW139" s="12" t="s">
        <v>35</v>
      </c>
      <c r="AX139" s="12" t="s">
        <v>79</v>
      </c>
      <c r="AY139" s="268" t="s">
        <v>123</v>
      </c>
    </row>
    <row r="140" s="1" customFormat="1" ht="38.25" customHeight="1">
      <c r="B140" s="45"/>
      <c r="C140" s="238" t="s">
        <v>193</v>
      </c>
      <c r="D140" s="238" t="s">
        <v>250</v>
      </c>
      <c r="E140" s="239" t="s">
        <v>334</v>
      </c>
      <c r="F140" s="240" t="s">
        <v>335</v>
      </c>
      <c r="G140" s="241" t="s">
        <v>168</v>
      </c>
      <c r="H140" s="242">
        <v>2</v>
      </c>
      <c r="I140" s="243"/>
      <c r="J140" s="244">
        <f>ROUND(I140*H140,2)</f>
        <v>0</v>
      </c>
      <c r="K140" s="240" t="s">
        <v>261</v>
      </c>
      <c r="L140" s="71"/>
      <c r="M140" s="245" t="s">
        <v>21</v>
      </c>
      <c r="N140" s="246" t="s">
        <v>42</v>
      </c>
      <c r="O140" s="46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AR140" s="23" t="s">
        <v>129</v>
      </c>
      <c r="AT140" s="23" t="s">
        <v>250</v>
      </c>
      <c r="AU140" s="23" t="s">
        <v>81</v>
      </c>
      <c r="AY140" s="23" t="s">
        <v>123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23" t="s">
        <v>79</v>
      </c>
      <c r="BK140" s="232">
        <f>ROUND(I140*H140,2)</f>
        <v>0</v>
      </c>
      <c r="BL140" s="23" t="s">
        <v>129</v>
      </c>
      <c r="BM140" s="23" t="s">
        <v>336</v>
      </c>
    </row>
    <row r="141" s="1" customFormat="1" ht="38.25" customHeight="1">
      <c r="B141" s="45"/>
      <c r="C141" s="238" t="s">
        <v>197</v>
      </c>
      <c r="D141" s="238" t="s">
        <v>250</v>
      </c>
      <c r="E141" s="239" t="s">
        <v>337</v>
      </c>
      <c r="F141" s="240" t="s">
        <v>338</v>
      </c>
      <c r="G141" s="241" t="s">
        <v>168</v>
      </c>
      <c r="H141" s="242">
        <v>1</v>
      </c>
      <c r="I141" s="243"/>
      <c r="J141" s="244">
        <f>ROUND(I141*H141,2)</f>
        <v>0</v>
      </c>
      <c r="K141" s="240" t="s">
        <v>261</v>
      </c>
      <c r="L141" s="71"/>
      <c r="M141" s="245" t="s">
        <v>21</v>
      </c>
      <c r="N141" s="246" t="s">
        <v>42</v>
      </c>
      <c r="O141" s="46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AR141" s="23" t="s">
        <v>129</v>
      </c>
      <c r="AT141" s="23" t="s">
        <v>250</v>
      </c>
      <c r="AU141" s="23" t="s">
        <v>81</v>
      </c>
      <c r="AY141" s="23" t="s">
        <v>123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23" t="s">
        <v>79</v>
      </c>
      <c r="BK141" s="232">
        <f>ROUND(I141*H141,2)</f>
        <v>0</v>
      </c>
      <c r="BL141" s="23" t="s">
        <v>129</v>
      </c>
      <c r="BM141" s="23" t="s">
        <v>339</v>
      </c>
    </row>
    <row r="142" s="1" customFormat="1" ht="38.25" customHeight="1">
      <c r="B142" s="45"/>
      <c r="C142" s="238" t="s">
        <v>9</v>
      </c>
      <c r="D142" s="238" t="s">
        <v>250</v>
      </c>
      <c r="E142" s="239" t="s">
        <v>340</v>
      </c>
      <c r="F142" s="240" t="s">
        <v>341</v>
      </c>
      <c r="G142" s="241" t="s">
        <v>168</v>
      </c>
      <c r="H142" s="242">
        <v>1</v>
      </c>
      <c r="I142" s="243"/>
      <c r="J142" s="244">
        <f>ROUND(I142*H142,2)</f>
        <v>0</v>
      </c>
      <c r="K142" s="240" t="s">
        <v>261</v>
      </c>
      <c r="L142" s="71"/>
      <c r="M142" s="245" t="s">
        <v>21</v>
      </c>
      <c r="N142" s="246" t="s">
        <v>42</v>
      </c>
      <c r="O142" s="46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AR142" s="23" t="s">
        <v>129</v>
      </c>
      <c r="AT142" s="23" t="s">
        <v>250</v>
      </c>
      <c r="AU142" s="23" t="s">
        <v>81</v>
      </c>
      <c r="AY142" s="23" t="s">
        <v>123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23" t="s">
        <v>79</v>
      </c>
      <c r="BK142" s="232">
        <f>ROUND(I142*H142,2)</f>
        <v>0</v>
      </c>
      <c r="BL142" s="23" t="s">
        <v>129</v>
      </c>
      <c r="BM142" s="23" t="s">
        <v>342</v>
      </c>
    </row>
    <row r="143" s="1" customFormat="1" ht="38.25" customHeight="1">
      <c r="B143" s="45"/>
      <c r="C143" s="238" t="s">
        <v>204</v>
      </c>
      <c r="D143" s="238" t="s">
        <v>250</v>
      </c>
      <c r="E143" s="239" t="s">
        <v>343</v>
      </c>
      <c r="F143" s="240" t="s">
        <v>344</v>
      </c>
      <c r="G143" s="241" t="s">
        <v>168</v>
      </c>
      <c r="H143" s="242">
        <v>2</v>
      </c>
      <c r="I143" s="243"/>
      <c r="J143" s="244">
        <f>ROUND(I143*H143,2)</f>
        <v>0</v>
      </c>
      <c r="K143" s="240" t="s">
        <v>261</v>
      </c>
      <c r="L143" s="71"/>
      <c r="M143" s="245" t="s">
        <v>21</v>
      </c>
      <c r="N143" s="246" t="s">
        <v>42</v>
      </c>
      <c r="O143" s="46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AR143" s="23" t="s">
        <v>129</v>
      </c>
      <c r="AT143" s="23" t="s">
        <v>250</v>
      </c>
      <c r="AU143" s="23" t="s">
        <v>81</v>
      </c>
      <c r="AY143" s="23" t="s">
        <v>123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23" t="s">
        <v>79</v>
      </c>
      <c r="BK143" s="232">
        <f>ROUND(I143*H143,2)</f>
        <v>0</v>
      </c>
      <c r="BL143" s="23" t="s">
        <v>129</v>
      </c>
      <c r="BM143" s="23" t="s">
        <v>345</v>
      </c>
    </row>
    <row r="144" s="1" customFormat="1" ht="38.25" customHeight="1">
      <c r="B144" s="45"/>
      <c r="C144" s="238" t="s">
        <v>346</v>
      </c>
      <c r="D144" s="238" t="s">
        <v>250</v>
      </c>
      <c r="E144" s="239" t="s">
        <v>347</v>
      </c>
      <c r="F144" s="240" t="s">
        <v>348</v>
      </c>
      <c r="G144" s="241" t="s">
        <v>168</v>
      </c>
      <c r="H144" s="242">
        <v>1</v>
      </c>
      <c r="I144" s="243"/>
      <c r="J144" s="244">
        <f>ROUND(I144*H144,2)</f>
        <v>0</v>
      </c>
      <c r="K144" s="240" t="s">
        <v>261</v>
      </c>
      <c r="L144" s="71"/>
      <c r="M144" s="245" t="s">
        <v>21</v>
      </c>
      <c r="N144" s="246" t="s">
        <v>42</v>
      </c>
      <c r="O144" s="46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AR144" s="23" t="s">
        <v>129</v>
      </c>
      <c r="AT144" s="23" t="s">
        <v>250</v>
      </c>
      <c r="AU144" s="23" t="s">
        <v>81</v>
      </c>
      <c r="AY144" s="23" t="s">
        <v>123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23" t="s">
        <v>79</v>
      </c>
      <c r="BK144" s="232">
        <f>ROUND(I144*H144,2)</f>
        <v>0</v>
      </c>
      <c r="BL144" s="23" t="s">
        <v>129</v>
      </c>
      <c r="BM144" s="23" t="s">
        <v>349</v>
      </c>
    </row>
    <row r="145" s="1" customFormat="1" ht="38.25" customHeight="1">
      <c r="B145" s="45"/>
      <c r="C145" s="238" t="s">
        <v>350</v>
      </c>
      <c r="D145" s="238" t="s">
        <v>250</v>
      </c>
      <c r="E145" s="239" t="s">
        <v>351</v>
      </c>
      <c r="F145" s="240" t="s">
        <v>352</v>
      </c>
      <c r="G145" s="241" t="s">
        <v>168</v>
      </c>
      <c r="H145" s="242">
        <v>1</v>
      </c>
      <c r="I145" s="243"/>
      <c r="J145" s="244">
        <f>ROUND(I145*H145,2)</f>
        <v>0</v>
      </c>
      <c r="K145" s="240" t="s">
        <v>261</v>
      </c>
      <c r="L145" s="71"/>
      <c r="M145" s="245" t="s">
        <v>21</v>
      </c>
      <c r="N145" s="246" t="s">
        <v>42</v>
      </c>
      <c r="O145" s="46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AR145" s="23" t="s">
        <v>129</v>
      </c>
      <c r="AT145" s="23" t="s">
        <v>250</v>
      </c>
      <c r="AU145" s="23" t="s">
        <v>81</v>
      </c>
      <c r="AY145" s="23" t="s">
        <v>123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23" t="s">
        <v>79</v>
      </c>
      <c r="BK145" s="232">
        <f>ROUND(I145*H145,2)</f>
        <v>0</v>
      </c>
      <c r="BL145" s="23" t="s">
        <v>129</v>
      </c>
      <c r="BM145" s="23" t="s">
        <v>353</v>
      </c>
    </row>
    <row r="146" s="1" customFormat="1" ht="25.5" customHeight="1">
      <c r="B146" s="45"/>
      <c r="C146" s="238" t="s">
        <v>354</v>
      </c>
      <c r="D146" s="238" t="s">
        <v>250</v>
      </c>
      <c r="E146" s="239" t="s">
        <v>355</v>
      </c>
      <c r="F146" s="240" t="s">
        <v>356</v>
      </c>
      <c r="G146" s="241" t="s">
        <v>168</v>
      </c>
      <c r="H146" s="242">
        <v>3</v>
      </c>
      <c r="I146" s="243"/>
      <c r="J146" s="244">
        <f>ROUND(I146*H146,2)</f>
        <v>0</v>
      </c>
      <c r="K146" s="240" t="s">
        <v>261</v>
      </c>
      <c r="L146" s="71"/>
      <c r="M146" s="245" t="s">
        <v>21</v>
      </c>
      <c r="N146" s="246" t="s">
        <v>42</v>
      </c>
      <c r="O146" s="46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AR146" s="23" t="s">
        <v>129</v>
      </c>
      <c r="AT146" s="23" t="s">
        <v>250</v>
      </c>
      <c r="AU146" s="23" t="s">
        <v>81</v>
      </c>
      <c r="AY146" s="23" t="s">
        <v>123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23" t="s">
        <v>79</v>
      </c>
      <c r="BK146" s="232">
        <f>ROUND(I146*H146,2)</f>
        <v>0</v>
      </c>
      <c r="BL146" s="23" t="s">
        <v>129</v>
      </c>
      <c r="BM146" s="23" t="s">
        <v>357</v>
      </c>
    </row>
    <row r="147" s="1" customFormat="1" ht="25.5" customHeight="1">
      <c r="B147" s="45"/>
      <c r="C147" s="238" t="s">
        <v>358</v>
      </c>
      <c r="D147" s="238" t="s">
        <v>250</v>
      </c>
      <c r="E147" s="239" t="s">
        <v>359</v>
      </c>
      <c r="F147" s="240" t="s">
        <v>360</v>
      </c>
      <c r="G147" s="241" t="s">
        <v>168</v>
      </c>
      <c r="H147" s="242">
        <v>1</v>
      </c>
      <c r="I147" s="243"/>
      <c r="J147" s="244">
        <f>ROUND(I147*H147,2)</f>
        <v>0</v>
      </c>
      <c r="K147" s="240" t="s">
        <v>261</v>
      </c>
      <c r="L147" s="71"/>
      <c r="M147" s="245" t="s">
        <v>21</v>
      </c>
      <c r="N147" s="246" t="s">
        <v>42</v>
      </c>
      <c r="O147" s="46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AR147" s="23" t="s">
        <v>129</v>
      </c>
      <c r="AT147" s="23" t="s">
        <v>250</v>
      </c>
      <c r="AU147" s="23" t="s">
        <v>81</v>
      </c>
      <c r="AY147" s="23" t="s">
        <v>123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23" t="s">
        <v>79</v>
      </c>
      <c r="BK147" s="232">
        <f>ROUND(I147*H147,2)</f>
        <v>0</v>
      </c>
      <c r="BL147" s="23" t="s">
        <v>129</v>
      </c>
      <c r="BM147" s="23" t="s">
        <v>361</v>
      </c>
    </row>
    <row r="148" s="1" customFormat="1" ht="38.25" customHeight="1">
      <c r="B148" s="45"/>
      <c r="C148" s="238" t="s">
        <v>362</v>
      </c>
      <c r="D148" s="238" t="s">
        <v>250</v>
      </c>
      <c r="E148" s="239" t="s">
        <v>363</v>
      </c>
      <c r="F148" s="240" t="s">
        <v>364</v>
      </c>
      <c r="G148" s="241" t="s">
        <v>219</v>
      </c>
      <c r="H148" s="242">
        <v>420.96499999999998</v>
      </c>
      <c r="I148" s="243"/>
      <c r="J148" s="244">
        <f>ROUND(I148*H148,2)</f>
        <v>0</v>
      </c>
      <c r="K148" s="240" t="s">
        <v>254</v>
      </c>
      <c r="L148" s="71"/>
      <c r="M148" s="245" t="s">
        <v>21</v>
      </c>
      <c r="N148" s="246" t="s">
        <v>42</v>
      </c>
      <c r="O148" s="46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AR148" s="23" t="s">
        <v>129</v>
      </c>
      <c r="AT148" s="23" t="s">
        <v>250</v>
      </c>
      <c r="AU148" s="23" t="s">
        <v>81</v>
      </c>
      <c r="AY148" s="23" t="s">
        <v>123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23" t="s">
        <v>79</v>
      </c>
      <c r="BK148" s="232">
        <f>ROUND(I148*H148,2)</f>
        <v>0</v>
      </c>
      <c r="BL148" s="23" t="s">
        <v>129</v>
      </c>
      <c r="BM148" s="23" t="s">
        <v>365</v>
      </c>
    </row>
    <row r="149" s="12" customFormat="1">
      <c r="B149" s="258"/>
      <c r="C149" s="259"/>
      <c r="D149" s="249" t="s">
        <v>256</v>
      </c>
      <c r="E149" s="260" t="s">
        <v>21</v>
      </c>
      <c r="F149" s="261" t="s">
        <v>218</v>
      </c>
      <c r="G149" s="259"/>
      <c r="H149" s="262">
        <v>349.19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AT149" s="268" t="s">
        <v>256</v>
      </c>
      <c r="AU149" s="268" t="s">
        <v>81</v>
      </c>
      <c r="AV149" s="12" t="s">
        <v>81</v>
      </c>
      <c r="AW149" s="12" t="s">
        <v>35</v>
      </c>
      <c r="AX149" s="12" t="s">
        <v>71</v>
      </c>
      <c r="AY149" s="268" t="s">
        <v>123</v>
      </c>
    </row>
    <row r="150" s="12" customFormat="1">
      <c r="B150" s="258"/>
      <c r="C150" s="259"/>
      <c r="D150" s="249" t="s">
        <v>256</v>
      </c>
      <c r="E150" s="260" t="s">
        <v>21</v>
      </c>
      <c r="F150" s="261" t="s">
        <v>221</v>
      </c>
      <c r="G150" s="259"/>
      <c r="H150" s="262">
        <v>13.425000000000001</v>
      </c>
      <c r="I150" s="263"/>
      <c r="J150" s="259"/>
      <c r="K150" s="259"/>
      <c r="L150" s="264"/>
      <c r="M150" s="265"/>
      <c r="N150" s="266"/>
      <c r="O150" s="266"/>
      <c r="P150" s="266"/>
      <c r="Q150" s="266"/>
      <c r="R150" s="266"/>
      <c r="S150" s="266"/>
      <c r="T150" s="267"/>
      <c r="AT150" s="268" t="s">
        <v>256</v>
      </c>
      <c r="AU150" s="268" t="s">
        <v>81</v>
      </c>
      <c r="AV150" s="12" t="s">
        <v>81</v>
      </c>
      <c r="AW150" s="12" t="s">
        <v>35</v>
      </c>
      <c r="AX150" s="12" t="s">
        <v>71</v>
      </c>
      <c r="AY150" s="268" t="s">
        <v>123</v>
      </c>
    </row>
    <row r="151" s="12" customFormat="1">
      <c r="B151" s="258"/>
      <c r="C151" s="259"/>
      <c r="D151" s="249" t="s">
        <v>256</v>
      </c>
      <c r="E151" s="260" t="s">
        <v>21</v>
      </c>
      <c r="F151" s="261" t="s">
        <v>234</v>
      </c>
      <c r="G151" s="259"/>
      <c r="H151" s="262">
        <v>75</v>
      </c>
      <c r="I151" s="263"/>
      <c r="J151" s="259"/>
      <c r="K151" s="259"/>
      <c r="L151" s="264"/>
      <c r="M151" s="265"/>
      <c r="N151" s="266"/>
      <c r="O151" s="266"/>
      <c r="P151" s="266"/>
      <c r="Q151" s="266"/>
      <c r="R151" s="266"/>
      <c r="S151" s="266"/>
      <c r="T151" s="267"/>
      <c r="AT151" s="268" t="s">
        <v>256</v>
      </c>
      <c r="AU151" s="268" t="s">
        <v>81</v>
      </c>
      <c r="AV151" s="12" t="s">
        <v>81</v>
      </c>
      <c r="AW151" s="12" t="s">
        <v>35</v>
      </c>
      <c r="AX151" s="12" t="s">
        <v>71</v>
      </c>
      <c r="AY151" s="268" t="s">
        <v>123</v>
      </c>
    </row>
    <row r="152" s="12" customFormat="1">
      <c r="B152" s="258"/>
      <c r="C152" s="259"/>
      <c r="D152" s="249" t="s">
        <v>256</v>
      </c>
      <c r="E152" s="260" t="s">
        <v>21</v>
      </c>
      <c r="F152" s="261" t="s">
        <v>366</v>
      </c>
      <c r="G152" s="259"/>
      <c r="H152" s="262">
        <v>-16.649999999999999</v>
      </c>
      <c r="I152" s="263"/>
      <c r="J152" s="259"/>
      <c r="K152" s="259"/>
      <c r="L152" s="264"/>
      <c r="M152" s="265"/>
      <c r="N152" s="266"/>
      <c r="O152" s="266"/>
      <c r="P152" s="266"/>
      <c r="Q152" s="266"/>
      <c r="R152" s="266"/>
      <c r="S152" s="266"/>
      <c r="T152" s="267"/>
      <c r="AT152" s="268" t="s">
        <v>256</v>
      </c>
      <c r="AU152" s="268" t="s">
        <v>81</v>
      </c>
      <c r="AV152" s="12" t="s">
        <v>81</v>
      </c>
      <c r="AW152" s="12" t="s">
        <v>35</v>
      </c>
      <c r="AX152" s="12" t="s">
        <v>71</v>
      </c>
      <c r="AY152" s="268" t="s">
        <v>123</v>
      </c>
    </row>
    <row r="153" s="13" customFormat="1">
      <c r="B153" s="269"/>
      <c r="C153" s="270"/>
      <c r="D153" s="249" t="s">
        <v>256</v>
      </c>
      <c r="E153" s="271" t="s">
        <v>224</v>
      </c>
      <c r="F153" s="272" t="s">
        <v>299</v>
      </c>
      <c r="G153" s="270"/>
      <c r="H153" s="273">
        <v>420.96499999999998</v>
      </c>
      <c r="I153" s="274"/>
      <c r="J153" s="270"/>
      <c r="K153" s="270"/>
      <c r="L153" s="275"/>
      <c r="M153" s="276"/>
      <c r="N153" s="277"/>
      <c r="O153" s="277"/>
      <c r="P153" s="277"/>
      <c r="Q153" s="277"/>
      <c r="R153" s="277"/>
      <c r="S153" s="277"/>
      <c r="T153" s="278"/>
      <c r="AT153" s="279" t="s">
        <v>256</v>
      </c>
      <c r="AU153" s="279" t="s">
        <v>81</v>
      </c>
      <c r="AV153" s="13" t="s">
        <v>129</v>
      </c>
      <c r="AW153" s="13" t="s">
        <v>35</v>
      </c>
      <c r="AX153" s="13" t="s">
        <v>79</v>
      </c>
      <c r="AY153" s="279" t="s">
        <v>123</v>
      </c>
    </row>
    <row r="154" s="1" customFormat="1" ht="51" customHeight="1">
      <c r="B154" s="45"/>
      <c r="C154" s="238" t="s">
        <v>367</v>
      </c>
      <c r="D154" s="238" t="s">
        <v>250</v>
      </c>
      <c r="E154" s="239" t="s">
        <v>368</v>
      </c>
      <c r="F154" s="240" t="s">
        <v>369</v>
      </c>
      <c r="G154" s="241" t="s">
        <v>219</v>
      </c>
      <c r="H154" s="242">
        <v>6314.4750000000004</v>
      </c>
      <c r="I154" s="243"/>
      <c r="J154" s="244">
        <f>ROUND(I154*H154,2)</f>
        <v>0</v>
      </c>
      <c r="K154" s="240" t="s">
        <v>261</v>
      </c>
      <c r="L154" s="71"/>
      <c r="M154" s="245" t="s">
        <v>21</v>
      </c>
      <c r="N154" s="246" t="s">
        <v>42</v>
      </c>
      <c r="O154" s="46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AR154" s="23" t="s">
        <v>129</v>
      </c>
      <c r="AT154" s="23" t="s">
        <v>250</v>
      </c>
      <c r="AU154" s="23" t="s">
        <v>81</v>
      </c>
      <c r="AY154" s="23" t="s">
        <v>123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23" t="s">
        <v>79</v>
      </c>
      <c r="BK154" s="232">
        <f>ROUND(I154*H154,2)</f>
        <v>0</v>
      </c>
      <c r="BL154" s="23" t="s">
        <v>129</v>
      </c>
      <c r="BM154" s="23" t="s">
        <v>370</v>
      </c>
    </row>
    <row r="155" s="12" customFormat="1">
      <c r="B155" s="258"/>
      <c r="C155" s="259"/>
      <c r="D155" s="249" t="s">
        <v>256</v>
      </c>
      <c r="E155" s="260" t="s">
        <v>21</v>
      </c>
      <c r="F155" s="261" t="s">
        <v>371</v>
      </c>
      <c r="G155" s="259"/>
      <c r="H155" s="262">
        <v>6314.4750000000004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AT155" s="268" t="s">
        <v>256</v>
      </c>
      <c r="AU155" s="268" t="s">
        <v>81</v>
      </c>
      <c r="AV155" s="12" t="s">
        <v>81</v>
      </c>
      <c r="AW155" s="12" t="s">
        <v>35</v>
      </c>
      <c r="AX155" s="12" t="s">
        <v>79</v>
      </c>
      <c r="AY155" s="268" t="s">
        <v>123</v>
      </c>
    </row>
    <row r="156" s="1" customFormat="1" ht="25.5" customHeight="1">
      <c r="B156" s="45"/>
      <c r="C156" s="238" t="s">
        <v>372</v>
      </c>
      <c r="D156" s="238" t="s">
        <v>250</v>
      </c>
      <c r="E156" s="239" t="s">
        <v>373</v>
      </c>
      <c r="F156" s="240" t="s">
        <v>374</v>
      </c>
      <c r="G156" s="241" t="s">
        <v>219</v>
      </c>
      <c r="H156" s="242">
        <v>420.96499999999998</v>
      </c>
      <c r="I156" s="243"/>
      <c r="J156" s="244">
        <f>ROUND(I156*H156,2)</f>
        <v>0</v>
      </c>
      <c r="K156" s="240" t="s">
        <v>254</v>
      </c>
      <c r="L156" s="71"/>
      <c r="M156" s="245" t="s">
        <v>21</v>
      </c>
      <c r="N156" s="246" t="s">
        <v>42</v>
      </c>
      <c r="O156" s="46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AR156" s="23" t="s">
        <v>129</v>
      </c>
      <c r="AT156" s="23" t="s">
        <v>250</v>
      </c>
      <c r="AU156" s="23" t="s">
        <v>81</v>
      </c>
      <c r="AY156" s="23" t="s">
        <v>123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23" t="s">
        <v>79</v>
      </c>
      <c r="BK156" s="232">
        <f>ROUND(I156*H156,2)</f>
        <v>0</v>
      </c>
      <c r="BL156" s="23" t="s">
        <v>129</v>
      </c>
      <c r="BM156" s="23" t="s">
        <v>375</v>
      </c>
    </row>
    <row r="157" s="12" customFormat="1">
      <c r="B157" s="258"/>
      <c r="C157" s="259"/>
      <c r="D157" s="249" t="s">
        <v>256</v>
      </c>
      <c r="E157" s="260" t="s">
        <v>21</v>
      </c>
      <c r="F157" s="261" t="s">
        <v>224</v>
      </c>
      <c r="G157" s="259"/>
      <c r="H157" s="262">
        <v>420.96499999999998</v>
      </c>
      <c r="I157" s="263"/>
      <c r="J157" s="259"/>
      <c r="K157" s="259"/>
      <c r="L157" s="264"/>
      <c r="M157" s="265"/>
      <c r="N157" s="266"/>
      <c r="O157" s="266"/>
      <c r="P157" s="266"/>
      <c r="Q157" s="266"/>
      <c r="R157" s="266"/>
      <c r="S157" s="266"/>
      <c r="T157" s="267"/>
      <c r="AT157" s="268" t="s">
        <v>256</v>
      </c>
      <c r="AU157" s="268" t="s">
        <v>81</v>
      </c>
      <c r="AV157" s="12" t="s">
        <v>81</v>
      </c>
      <c r="AW157" s="12" t="s">
        <v>35</v>
      </c>
      <c r="AX157" s="12" t="s">
        <v>79</v>
      </c>
      <c r="AY157" s="268" t="s">
        <v>123</v>
      </c>
    </row>
    <row r="158" s="1" customFormat="1" ht="16.5" customHeight="1">
      <c r="B158" s="45"/>
      <c r="C158" s="238" t="s">
        <v>376</v>
      </c>
      <c r="D158" s="238" t="s">
        <v>250</v>
      </c>
      <c r="E158" s="239" t="s">
        <v>377</v>
      </c>
      <c r="F158" s="240" t="s">
        <v>378</v>
      </c>
      <c r="G158" s="241" t="s">
        <v>219</v>
      </c>
      <c r="H158" s="242">
        <v>420.96499999999998</v>
      </c>
      <c r="I158" s="243"/>
      <c r="J158" s="244">
        <f>ROUND(I158*H158,2)</f>
        <v>0</v>
      </c>
      <c r="K158" s="240" t="s">
        <v>254</v>
      </c>
      <c r="L158" s="71"/>
      <c r="M158" s="245" t="s">
        <v>21</v>
      </c>
      <c r="N158" s="246" t="s">
        <v>42</v>
      </c>
      <c r="O158" s="46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AR158" s="23" t="s">
        <v>129</v>
      </c>
      <c r="AT158" s="23" t="s">
        <v>250</v>
      </c>
      <c r="AU158" s="23" t="s">
        <v>81</v>
      </c>
      <c r="AY158" s="23" t="s">
        <v>123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23" t="s">
        <v>79</v>
      </c>
      <c r="BK158" s="232">
        <f>ROUND(I158*H158,2)</f>
        <v>0</v>
      </c>
      <c r="BL158" s="23" t="s">
        <v>129</v>
      </c>
      <c r="BM158" s="23" t="s">
        <v>379</v>
      </c>
    </row>
    <row r="159" s="12" customFormat="1">
      <c r="B159" s="258"/>
      <c r="C159" s="259"/>
      <c r="D159" s="249" t="s">
        <v>256</v>
      </c>
      <c r="E159" s="260" t="s">
        <v>21</v>
      </c>
      <c r="F159" s="261" t="s">
        <v>224</v>
      </c>
      <c r="G159" s="259"/>
      <c r="H159" s="262">
        <v>420.96499999999998</v>
      </c>
      <c r="I159" s="263"/>
      <c r="J159" s="259"/>
      <c r="K159" s="259"/>
      <c r="L159" s="264"/>
      <c r="M159" s="265"/>
      <c r="N159" s="266"/>
      <c r="O159" s="266"/>
      <c r="P159" s="266"/>
      <c r="Q159" s="266"/>
      <c r="R159" s="266"/>
      <c r="S159" s="266"/>
      <c r="T159" s="267"/>
      <c r="AT159" s="268" t="s">
        <v>256</v>
      </c>
      <c r="AU159" s="268" t="s">
        <v>81</v>
      </c>
      <c r="AV159" s="12" t="s">
        <v>81</v>
      </c>
      <c r="AW159" s="12" t="s">
        <v>35</v>
      </c>
      <c r="AX159" s="12" t="s">
        <v>79</v>
      </c>
      <c r="AY159" s="268" t="s">
        <v>123</v>
      </c>
    </row>
    <row r="160" s="1" customFormat="1" ht="16.5" customHeight="1">
      <c r="B160" s="45"/>
      <c r="C160" s="238" t="s">
        <v>380</v>
      </c>
      <c r="D160" s="238" t="s">
        <v>250</v>
      </c>
      <c r="E160" s="239" t="s">
        <v>381</v>
      </c>
      <c r="F160" s="240" t="s">
        <v>382</v>
      </c>
      <c r="G160" s="241" t="s">
        <v>383</v>
      </c>
      <c r="H160" s="242">
        <v>715.64099999999996</v>
      </c>
      <c r="I160" s="243"/>
      <c r="J160" s="244">
        <f>ROUND(I160*H160,2)</f>
        <v>0</v>
      </c>
      <c r="K160" s="240" t="s">
        <v>254</v>
      </c>
      <c r="L160" s="71"/>
      <c r="M160" s="245" t="s">
        <v>21</v>
      </c>
      <c r="N160" s="246" t="s">
        <v>42</v>
      </c>
      <c r="O160" s="46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AR160" s="23" t="s">
        <v>129</v>
      </c>
      <c r="AT160" s="23" t="s">
        <v>250</v>
      </c>
      <c r="AU160" s="23" t="s">
        <v>81</v>
      </c>
      <c r="AY160" s="23" t="s">
        <v>123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23" t="s">
        <v>79</v>
      </c>
      <c r="BK160" s="232">
        <f>ROUND(I160*H160,2)</f>
        <v>0</v>
      </c>
      <c r="BL160" s="23" t="s">
        <v>129</v>
      </c>
      <c r="BM160" s="23" t="s">
        <v>384</v>
      </c>
    </row>
    <row r="161" s="12" customFormat="1">
      <c r="B161" s="258"/>
      <c r="C161" s="259"/>
      <c r="D161" s="249" t="s">
        <v>256</v>
      </c>
      <c r="E161" s="260" t="s">
        <v>21</v>
      </c>
      <c r="F161" s="261" t="s">
        <v>385</v>
      </c>
      <c r="G161" s="259"/>
      <c r="H161" s="262">
        <v>715.64099999999996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AT161" s="268" t="s">
        <v>256</v>
      </c>
      <c r="AU161" s="268" t="s">
        <v>81</v>
      </c>
      <c r="AV161" s="12" t="s">
        <v>81</v>
      </c>
      <c r="AW161" s="12" t="s">
        <v>35</v>
      </c>
      <c r="AX161" s="12" t="s">
        <v>79</v>
      </c>
      <c r="AY161" s="268" t="s">
        <v>123</v>
      </c>
    </row>
    <row r="162" s="1" customFormat="1" ht="25.5" customHeight="1">
      <c r="B162" s="45"/>
      <c r="C162" s="238" t="s">
        <v>386</v>
      </c>
      <c r="D162" s="238" t="s">
        <v>250</v>
      </c>
      <c r="E162" s="239" t="s">
        <v>387</v>
      </c>
      <c r="F162" s="240" t="s">
        <v>388</v>
      </c>
      <c r="G162" s="241" t="s">
        <v>219</v>
      </c>
      <c r="H162" s="242">
        <v>13.425000000000001</v>
      </c>
      <c r="I162" s="243"/>
      <c r="J162" s="244">
        <f>ROUND(I162*H162,2)</f>
        <v>0</v>
      </c>
      <c r="K162" s="240" t="s">
        <v>254</v>
      </c>
      <c r="L162" s="71"/>
      <c r="M162" s="245" t="s">
        <v>21</v>
      </c>
      <c r="N162" s="246" t="s">
        <v>42</v>
      </c>
      <c r="O162" s="46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AR162" s="23" t="s">
        <v>129</v>
      </c>
      <c r="AT162" s="23" t="s">
        <v>250</v>
      </c>
      <c r="AU162" s="23" t="s">
        <v>81</v>
      </c>
      <c r="AY162" s="23" t="s">
        <v>123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23" t="s">
        <v>79</v>
      </c>
      <c r="BK162" s="232">
        <f>ROUND(I162*H162,2)</f>
        <v>0</v>
      </c>
      <c r="BL162" s="23" t="s">
        <v>129</v>
      </c>
      <c r="BM162" s="23" t="s">
        <v>389</v>
      </c>
    </row>
    <row r="163" s="12" customFormat="1">
      <c r="B163" s="258"/>
      <c r="C163" s="259"/>
      <c r="D163" s="249" t="s">
        <v>256</v>
      </c>
      <c r="E163" s="260" t="s">
        <v>21</v>
      </c>
      <c r="F163" s="261" t="s">
        <v>221</v>
      </c>
      <c r="G163" s="259"/>
      <c r="H163" s="262">
        <v>13.425000000000001</v>
      </c>
      <c r="I163" s="263"/>
      <c r="J163" s="259"/>
      <c r="K163" s="259"/>
      <c r="L163" s="264"/>
      <c r="M163" s="265"/>
      <c r="N163" s="266"/>
      <c r="O163" s="266"/>
      <c r="P163" s="266"/>
      <c r="Q163" s="266"/>
      <c r="R163" s="266"/>
      <c r="S163" s="266"/>
      <c r="T163" s="267"/>
      <c r="AT163" s="268" t="s">
        <v>256</v>
      </c>
      <c r="AU163" s="268" t="s">
        <v>81</v>
      </c>
      <c r="AV163" s="12" t="s">
        <v>81</v>
      </c>
      <c r="AW163" s="12" t="s">
        <v>35</v>
      </c>
      <c r="AX163" s="12" t="s">
        <v>79</v>
      </c>
      <c r="AY163" s="268" t="s">
        <v>123</v>
      </c>
    </row>
    <row r="164" s="1" customFormat="1" ht="16.5" customHeight="1">
      <c r="B164" s="45"/>
      <c r="C164" s="220" t="s">
        <v>390</v>
      </c>
      <c r="D164" s="220" t="s">
        <v>125</v>
      </c>
      <c r="E164" s="221" t="s">
        <v>391</v>
      </c>
      <c r="F164" s="222" t="s">
        <v>392</v>
      </c>
      <c r="G164" s="223" t="s">
        <v>383</v>
      </c>
      <c r="H164" s="224">
        <v>25.507999999999999</v>
      </c>
      <c r="I164" s="225"/>
      <c r="J164" s="226">
        <f>ROUND(I164*H164,2)</f>
        <v>0</v>
      </c>
      <c r="K164" s="222" t="s">
        <v>254</v>
      </c>
      <c r="L164" s="227"/>
      <c r="M164" s="228" t="s">
        <v>21</v>
      </c>
      <c r="N164" s="229" t="s">
        <v>42</v>
      </c>
      <c r="O164" s="46"/>
      <c r="P164" s="230">
        <f>O164*H164</f>
        <v>0</v>
      </c>
      <c r="Q164" s="230">
        <v>1</v>
      </c>
      <c r="R164" s="230">
        <f>Q164*H164</f>
        <v>25.507999999999999</v>
      </c>
      <c r="S164" s="230">
        <v>0</v>
      </c>
      <c r="T164" s="231">
        <f>S164*H164</f>
        <v>0</v>
      </c>
      <c r="AR164" s="23" t="s">
        <v>128</v>
      </c>
      <c r="AT164" s="23" t="s">
        <v>125</v>
      </c>
      <c r="AU164" s="23" t="s">
        <v>81</v>
      </c>
      <c r="AY164" s="23" t="s">
        <v>123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23" t="s">
        <v>79</v>
      </c>
      <c r="BK164" s="232">
        <f>ROUND(I164*H164,2)</f>
        <v>0</v>
      </c>
      <c r="BL164" s="23" t="s">
        <v>129</v>
      </c>
      <c r="BM164" s="23" t="s">
        <v>393</v>
      </c>
    </row>
    <row r="165" s="12" customFormat="1">
      <c r="B165" s="258"/>
      <c r="C165" s="259"/>
      <c r="D165" s="249" t="s">
        <v>256</v>
      </c>
      <c r="E165" s="260" t="s">
        <v>21</v>
      </c>
      <c r="F165" s="261" t="s">
        <v>394</v>
      </c>
      <c r="G165" s="259"/>
      <c r="H165" s="262">
        <v>25.507999999999999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AT165" s="268" t="s">
        <v>256</v>
      </c>
      <c r="AU165" s="268" t="s">
        <v>81</v>
      </c>
      <c r="AV165" s="12" t="s">
        <v>81</v>
      </c>
      <c r="AW165" s="12" t="s">
        <v>35</v>
      </c>
      <c r="AX165" s="12" t="s">
        <v>79</v>
      </c>
      <c r="AY165" s="268" t="s">
        <v>123</v>
      </c>
    </row>
    <row r="166" s="1" customFormat="1" ht="25.5" customHeight="1">
      <c r="B166" s="45"/>
      <c r="C166" s="238" t="s">
        <v>395</v>
      </c>
      <c r="D166" s="238" t="s">
        <v>250</v>
      </c>
      <c r="E166" s="239" t="s">
        <v>396</v>
      </c>
      <c r="F166" s="240" t="s">
        <v>397</v>
      </c>
      <c r="G166" s="241" t="s">
        <v>209</v>
      </c>
      <c r="H166" s="242">
        <v>111</v>
      </c>
      <c r="I166" s="243"/>
      <c r="J166" s="244">
        <f>ROUND(I166*H166,2)</f>
        <v>0</v>
      </c>
      <c r="K166" s="240" t="s">
        <v>254</v>
      </c>
      <c r="L166" s="71"/>
      <c r="M166" s="245" t="s">
        <v>21</v>
      </c>
      <c r="N166" s="246" t="s">
        <v>42</v>
      </c>
      <c r="O166" s="46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AR166" s="23" t="s">
        <v>129</v>
      </c>
      <c r="AT166" s="23" t="s">
        <v>250</v>
      </c>
      <c r="AU166" s="23" t="s">
        <v>81</v>
      </c>
      <c r="AY166" s="23" t="s">
        <v>123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23" t="s">
        <v>79</v>
      </c>
      <c r="BK166" s="232">
        <f>ROUND(I166*H166,2)</f>
        <v>0</v>
      </c>
      <c r="BL166" s="23" t="s">
        <v>129</v>
      </c>
      <c r="BM166" s="23" t="s">
        <v>398</v>
      </c>
    </row>
    <row r="167" s="11" customFormat="1">
      <c r="B167" s="247"/>
      <c r="C167" s="248"/>
      <c r="D167" s="249" t="s">
        <v>256</v>
      </c>
      <c r="E167" s="250" t="s">
        <v>21</v>
      </c>
      <c r="F167" s="251" t="s">
        <v>257</v>
      </c>
      <c r="G167" s="248"/>
      <c r="H167" s="250" t="s">
        <v>21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AT167" s="257" t="s">
        <v>256</v>
      </c>
      <c r="AU167" s="257" t="s">
        <v>81</v>
      </c>
      <c r="AV167" s="11" t="s">
        <v>79</v>
      </c>
      <c r="AW167" s="11" t="s">
        <v>35</v>
      </c>
      <c r="AX167" s="11" t="s">
        <v>71</v>
      </c>
      <c r="AY167" s="257" t="s">
        <v>123</v>
      </c>
    </row>
    <row r="168" s="12" customFormat="1">
      <c r="B168" s="258"/>
      <c r="C168" s="259"/>
      <c r="D168" s="249" t="s">
        <v>256</v>
      </c>
      <c r="E168" s="260" t="s">
        <v>208</v>
      </c>
      <c r="F168" s="261" t="s">
        <v>210</v>
      </c>
      <c r="G168" s="259"/>
      <c r="H168" s="262">
        <v>111</v>
      </c>
      <c r="I168" s="263"/>
      <c r="J168" s="259"/>
      <c r="K168" s="259"/>
      <c r="L168" s="264"/>
      <c r="M168" s="265"/>
      <c r="N168" s="266"/>
      <c r="O168" s="266"/>
      <c r="P168" s="266"/>
      <c r="Q168" s="266"/>
      <c r="R168" s="266"/>
      <c r="S168" s="266"/>
      <c r="T168" s="267"/>
      <c r="AT168" s="268" t="s">
        <v>256</v>
      </c>
      <c r="AU168" s="268" t="s">
        <v>81</v>
      </c>
      <c r="AV168" s="12" t="s">
        <v>81</v>
      </c>
      <c r="AW168" s="12" t="s">
        <v>35</v>
      </c>
      <c r="AX168" s="12" t="s">
        <v>79</v>
      </c>
      <c r="AY168" s="268" t="s">
        <v>123</v>
      </c>
    </row>
    <row r="169" s="1" customFormat="1" ht="16.5" customHeight="1">
      <c r="B169" s="45"/>
      <c r="C169" s="220" t="s">
        <v>399</v>
      </c>
      <c r="D169" s="220" t="s">
        <v>125</v>
      </c>
      <c r="E169" s="221" t="s">
        <v>400</v>
      </c>
      <c r="F169" s="222" t="s">
        <v>401</v>
      </c>
      <c r="G169" s="223" t="s">
        <v>402</v>
      </c>
      <c r="H169" s="224">
        <v>0.088999999999999996</v>
      </c>
      <c r="I169" s="225"/>
      <c r="J169" s="226">
        <f>ROUND(I169*H169,2)</f>
        <v>0</v>
      </c>
      <c r="K169" s="222" t="s">
        <v>261</v>
      </c>
      <c r="L169" s="227"/>
      <c r="M169" s="228" t="s">
        <v>21</v>
      </c>
      <c r="N169" s="229" t="s">
        <v>42</v>
      </c>
      <c r="O169" s="46"/>
      <c r="P169" s="230">
        <f>O169*H169</f>
        <v>0</v>
      </c>
      <c r="Q169" s="230">
        <v>0.001</v>
      </c>
      <c r="R169" s="230">
        <f>Q169*H169</f>
        <v>8.8999999999999995E-05</v>
      </c>
      <c r="S169" s="230">
        <v>0</v>
      </c>
      <c r="T169" s="231">
        <f>S169*H169</f>
        <v>0</v>
      </c>
      <c r="AR169" s="23" t="s">
        <v>128</v>
      </c>
      <c r="AT169" s="23" t="s">
        <v>125</v>
      </c>
      <c r="AU169" s="23" t="s">
        <v>81</v>
      </c>
      <c r="AY169" s="23" t="s">
        <v>123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23" t="s">
        <v>79</v>
      </c>
      <c r="BK169" s="232">
        <f>ROUND(I169*H169,2)</f>
        <v>0</v>
      </c>
      <c r="BL169" s="23" t="s">
        <v>129</v>
      </c>
      <c r="BM169" s="23" t="s">
        <v>403</v>
      </c>
    </row>
    <row r="170" s="12" customFormat="1">
      <c r="B170" s="258"/>
      <c r="C170" s="259"/>
      <c r="D170" s="249" t="s">
        <v>256</v>
      </c>
      <c r="E170" s="260" t="s">
        <v>21</v>
      </c>
      <c r="F170" s="261" t="s">
        <v>404</v>
      </c>
      <c r="G170" s="259"/>
      <c r="H170" s="262">
        <v>0.088999999999999996</v>
      </c>
      <c r="I170" s="263"/>
      <c r="J170" s="259"/>
      <c r="K170" s="259"/>
      <c r="L170" s="264"/>
      <c r="M170" s="265"/>
      <c r="N170" s="266"/>
      <c r="O170" s="266"/>
      <c r="P170" s="266"/>
      <c r="Q170" s="266"/>
      <c r="R170" s="266"/>
      <c r="S170" s="266"/>
      <c r="T170" s="267"/>
      <c r="AT170" s="268" t="s">
        <v>256</v>
      </c>
      <c r="AU170" s="268" t="s">
        <v>81</v>
      </c>
      <c r="AV170" s="12" t="s">
        <v>81</v>
      </c>
      <c r="AW170" s="12" t="s">
        <v>35</v>
      </c>
      <c r="AX170" s="12" t="s">
        <v>79</v>
      </c>
      <c r="AY170" s="268" t="s">
        <v>123</v>
      </c>
    </row>
    <row r="171" s="1" customFormat="1" ht="25.5" customHeight="1">
      <c r="B171" s="45"/>
      <c r="C171" s="238" t="s">
        <v>405</v>
      </c>
      <c r="D171" s="238" t="s">
        <v>250</v>
      </c>
      <c r="E171" s="239" t="s">
        <v>406</v>
      </c>
      <c r="F171" s="240" t="s">
        <v>407</v>
      </c>
      <c r="G171" s="241" t="s">
        <v>209</v>
      </c>
      <c r="H171" s="242">
        <v>111</v>
      </c>
      <c r="I171" s="243"/>
      <c r="J171" s="244">
        <f>ROUND(I171*H171,2)</f>
        <v>0</v>
      </c>
      <c r="K171" s="240" t="s">
        <v>254</v>
      </c>
      <c r="L171" s="71"/>
      <c r="M171" s="245" t="s">
        <v>21</v>
      </c>
      <c r="N171" s="246" t="s">
        <v>42</v>
      </c>
      <c r="O171" s="46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AR171" s="23" t="s">
        <v>129</v>
      </c>
      <c r="AT171" s="23" t="s">
        <v>250</v>
      </c>
      <c r="AU171" s="23" t="s">
        <v>81</v>
      </c>
      <c r="AY171" s="23" t="s">
        <v>123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23" t="s">
        <v>79</v>
      </c>
      <c r="BK171" s="232">
        <f>ROUND(I171*H171,2)</f>
        <v>0</v>
      </c>
      <c r="BL171" s="23" t="s">
        <v>129</v>
      </c>
      <c r="BM171" s="23" t="s">
        <v>408</v>
      </c>
    </row>
    <row r="172" s="12" customFormat="1">
      <c r="B172" s="258"/>
      <c r="C172" s="259"/>
      <c r="D172" s="249" t="s">
        <v>256</v>
      </c>
      <c r="E172" s="260" t="s">
        <v>21</v>
      </c>
      <c r="F172" s="261" t="s">
        <v>208</v>
      </c>
      <c r="G172" s="259"/>
      <c r="H172" s="262">
        <v>111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AT172" s="268" t="s">
        <v>256</v>
      </c>
      <c r="AU172" s="268" t="s">
        <v>81</v>
      </c>
      <c r="AV172" s="12" t="s">
        <v>81</v>
      </c>
      <c r="AW172" s="12" t="s">
        <v>35</v>
      </c>
      <c r="AX172" s="12" t="s">
        <v>79</v>
      </c>
      <c r="AY172" s="268" t="s">
        <v>123</v>
      </c>
    </row>
    <row r="173" s="1" customFormat="1" ht="16.5" customHeight="1">
      <c r="B173" s="45"/>
      <c r="C173" s="220" t="s">
        <v>409</v>
      </c>
      <c r="D173" s="220" t="s">
        <v>125</v>
      </c>
      <c r="E173" s="221" t="s">
        <v>410</v>
      </c>
      <c r="F173" s="222" t="s">
        <v>411</v>
      </c>
      <c r="G173" s="223" t="s">
        <v>412</v>
      </c>
      <c r="H173" s="224">
        <v>2.7749999999999999</v>
      </c>
      <c r="I173" s="225"/>
      <c r="J173" s="226">
        <f>ROUND(I173*H173,2)</f>
        <v>0</v>
      </c>
      <c r="K173" s="222" t="s">
        <v>254</v>
      </c>
      <c r="L173" s="227"/>
      <c r="M173" s="228" t="s">
        <v>21</v>
      </c>
      <c r="N173" s="229" t="s">
        <v>42</v>
      </c>
      <c r="O173" s="46"/>
      <c r="P173" s="230">
        <f>O173*H173</f>
        <v>0</v>
      </c>
      <c r="Q173" s="230">
        <v>0.001</v>
      </c>
      <c r="R173" s="230">
        <f>Q173*H173</f>
        <v>0.0027750000000000001</v>
      </c>
      <c r="S173" s="230">
        <v>0</v>
      </c>
      <c r="T173" s="231">
        <f>S173*H173</f>
        <v>0</v>
      </c>
      <c r="AR173" s="23" t="s">
        <v>128</v>
      </c>
      <c r="AT173" s="23" t="s">
        <v>125</v>
      </c>
      <c r="AU173" s="23" t="s">
        <v>81</v>
      </c>
      <c r="AY173" s="23" t="s">
        <v>123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23" t="s">
        <v>79</v>
      </c>
      <c r="BK173" s="232">
        <f>ROUND(I173*H173,2)</f>
        <v>0</v>
      </c>
      <c r="BL173" s="23" t="s">
        <v>129</v>
      </c>
      <c r="BM173" s="23" t="s">
        <v>413</v>
      </c>
    </row>
    <row r="174" s="12" customFormat="1">
      <c r="B174" s="258"/>
      <c r="C174" s="259"/>
      <c r="D174" s="249" t="s">
        <v>256</v>
      </c>
      <c r="E174" s="260" t="s">
        <v>21</v>
      </c>
      <c r="F174" s="261" t="s">
        <v>414</v>
      </c>
      <c r="G174" s="259"/>
      <c r="H174" s="262">
        <v>2.7749999999999999</v>
      </c>
      <c r="I174" s="263"/>
      <c r="J174" s="259"/>
      <c r="K174" s="259"/>
      <c r="L174" s="264"/>
      <c r="M174" s="265"/>
      <c r="N174" s="266"/>
      <c r="O174" s="266"/>
      <c r="P174" s="266"/>
      <c r="Q174" s="266"/>
      <c r="R174" s="266"/>
      <c r="S174" s="266"/>
      <c r="T174" s="267"/>
      <c r="AT174" s="268" t="s">
        <v>256</v>
      </c>
      <c r="AU174" s="268" t="s">
        <v>81</v>
      </c>
      <c r="AV174" s="12" t="s">
        <v>81</v>
      </c>
      <c r="AW174" s="12" t="s">
        <v>35</v>
      </c>
      <c r="AX174" s="12" t="s">
        <v>79</v>
      </c>
      <c r="AY174" s="268" t="s">
        <v>123</v>
      </c>
    </row>
    <row r="175" s="1" customFormat="1" ht="25.5" customHeight="1">
      <c r="B175" s="45"/>
      <c r="C175" s="238" t="s">
        <v>415</v>
      </c>
      <c r="D175" s="238" t="s">
        <v>250</v>
      </c>
      <c r="E175" s="239" t="s">
        <v>416</v>
      </c>
      <c r="F175" s="240" t="s">
        <v>417</v>
      </c>
      <c r="G175" s="241" t="s">
        <v>209</v>
      </c>
      <c r="H175" s="242">
        <v>510.5</v>
      </c>
      <c r="I175" s="243"/>
      <c r="J175" s="244">
        <f>ROUND(I175*H175,2)</f>
        <v>0</v>
      </c>
      <c r="K175" s="240" t="s">
        <v>254</v>
      </c>
      <c r="L175" s="71"/>
      <c r="M175" s="245" t="s">
        <v>21</v>
      </c>
      <c r="N175" s="246" t="s">
        <v>42</v>
      </c>
      <c r="O175" s="46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AR175" s="23" t="s">
        <v>129</v>
      </c>
      <c r="AT175" s="23" t="s">
        <v>250</v>
      </c>
      <c r="AU175" s="23" t="s">
        <v>81</v>
      </c>
      <c r="AY175" s="23" t="s">
        <v>123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23" t="s">
        <v>79</v>
      </c>
      <c r="BK175" s="232">
        <f>ROUND(I175*H175,2)</f>
        <v>0</v>
      </c>
      <c r="BL175" s="23" t="s">
        <v>129</v>
      </c>
      <c r="BM175" s="23" t="s">
        <v>418</v>
      </c>
    </row>
    <row r="176" s="12" customFormat="1">
      <c r="B176" s="258"/>
      <c r="C176" s="259"/>
      <c r="D176" s="249" t="s">
        <v>256</v>
      </c>
      <c r="E176" s="260" t="s">
        <v>21</v>
      </c>
      <c r="F176" s="261" t="s">
        <v>419</v>
      </c>
      <c r="G176" s="259"/>
      <c r="H176" s="262">
        <v>510.5</v>
      </c>
      <c r="I176" s="263"/>
      <c r="J176" s="259"/>
      <c r="K176" s="259"/>
      <c r="L176" s="264"/>
      <c r="M176" s="265"/>
      <c r="N176" s="266"/>
      <c r="O176" s="266"/>
      <c r="P176" s="266"/>
      <c r="Q176" s="266"/>
      <c r="R176" s="266"/>
      <c r="S176" s="266"/>
      <c r="T176" s="267"/>
      <c r="AT176" s="268" t="s">
        <v>256</v>
      </c>
      <c r="AU176" s="268" t="s">
        <v>81</v>
      </c>
      <c r="AV176" s="12" t="s">
        <v>81</v>
      </c>
      <c r="AW176" s="12" t="s">
        <v>35</v>
      </c>
      <c r="AX176" s="12" t="s">
        <v>79</v>
      </c>
      <c r="AY176" s="268" t="s">
        <v>123</v>
      </c>
    </row>
    <row r="177" s="1" customFormat="1" ht="16.5" customHeight="1">
      <c r="B177" s="45"/>
      <c r="C177" s="238" t="s">
        <v>420</v>
      </c>
      <c r="D177" s="238" t="s">
        <v>250</v>
      </c>
      <c r="E177" s="239" t="s">
        <v>421</v>
      </c>
      <c r="F177" s="240" t="s">
        <v>422</v>
      </c>
      <c r="G177" s="241" t="s">
        <v>209</v>
      </c>
      <c r="H177" s="242">
        <v>111</v>
      </c>
      <c r="I177" s="243"/>
      <c r="J177" s="244">
        <f>ROUND(I177*H177,2)</f>
        <v>0</v>
      </c>
      <c r="K177" s="240" t="s">
        <v>254</v>
      </c>
      <c r="L177" s="71"/>
      <c r="M177" s="245" t="s">
        <v>21</v>
      </c>
      <c r="N177" s="246" t="s">
        <v>42</v>
      </c>
      <c r="O177" s="46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AR177" s="23" t="s">
        <v>129</v>
      </c>
      <c r="AT177" s="23" t="s">
        <v>250</v>
      </c>
      <c r="AU177" s="23" t="s">
        <v>81</v>
      </c>
      <c r="AY177" s="23" t="s">
        <v>123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23" t="s">
        <v>79</v>
      </c>
      <c r="BK177" s="232">
        <f>ROUND(I177*H177,2)</f>
        <v>0</v>
      </c>
      <c r="BL177" s="23" t="s">
        <v>129</v>
      </c>
      <c r="BM177" s="23" t="s">
        <v>423</v>
      </c>
    </row>
    <row r="178" s="12" customFormat="1">
      <c r="B178" s="258"/>
      <c r="C178" s="259"/>
      <c r="D178" s="249" t="s">
        <v>256</v>
      </c>
      <c r="E178" s="260" t="s">
        <v>21</v>
      </c>
      <c r="F178" s="261" t="s">
        <v>208</v>
      </c>
      <c r="G178" s="259"/>
      <c r="H178" s="262">
        <v>111</v>
      </c>
      <c r="I178" s="263"/>
      <c r="J178" s="259"/>
      <c r="K178" s="259"/>
      <c r="L178" s="264"/>
      <c r="M178" s="265"/>
      <c r="N178" s="266"/>
      <c r="O178" s="266"/>
      <c r="P178" s="266"/>
      <c r="Q178" s="266"/>
      <c r="R178" s="266"/>
      <c r="S178" s="266"/>
      <c r="T178" s="267"/>
      <c r="AT178" s="268" t="s">
        <v>256</v>
      </c>
      <c r="AU178" s="268" t="s">
        <v>81</v>
      </c>
      <c r="AV178" s="12" t="s">
        <v>81</v>
      </c>
      <c r="AW178" s="12" t="s">
        <v>35</v>
      </c>
      <c r="AX178" s="12" t="s">
        <v>79</v>
      </c>
      <c r="AY178" s="268" t="s">
        <v>123</v>
      </c>
    </row>
    <row r="179" s="1" customFormat="1" ht="16.5" customHeight="1">
      <c r="B179" s="45"/>
      <c r="C179" s="238" t="s">
        <v>424</v>
      </c>
      <c r="D179" s="238" t="s">
        <v>250</v>
      </c>
      <c r="E179" s="239" t="s">
        <v>425</v>
      </c>
      <c r="F179" s="240" t="s">
        <v>426</v>
      </c>
      <c r="G179" s="241" t="s">
        <v>209</v>
      </c>
      <c r="H179" s="242">
        <v>111</v>
      </c>
      <c r="I179" s="243"/>
      <c r="J179" s="244">
        <f>ROUND(I179*H179,2)</f>
        <v>0</v>
      </c>
      <c r="K179" s="240" t="s">
        <v>254</v>
      </c>
      <c r="L179" s="71"/>
      <c r="M179" s="245" t="s">
        <v>21</v>
      </c>
      <c r="N179" s="246" t="s">
        <v>42</v>
      </c>
      <c r="O179" s="46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AR179" s="23" t="s">
        <v>129</v>
      </c>
      <c r="AT179" s="23" t="s">
        <v>250</v>
      </c>
      <c r="AU179" s="23" t="s">
        <v>81</v>
      </c>
      <c r="AY179" s="23" t="s">
        <v>123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23" t="s">
        <v>79</v>
      </c>
      <c r="BK179" s="232">
        <f>ROUND(I179*H179,2)</f>
        <v>0</v>
      </c>
      <c r="BL179" s="23" t="s">
        <v>129</v>
      </c>
      <c r="BM179" s="23" t="s">
        <v>427</v>
      </c>
    </row>
    <row r="180" s="12" customFormat="1">
      <c r="B180" s="258"/>
      <c r="C180" s="259"/>
      <c r="D180" s="249" t="s">
        <v>256</v>
      </c>
      <c r="E180" s="260" t="s">
        <v>21</v>
      </c>
      <c r="F180" s="261" t="s">
        <v>208</v>
      </c>
      <c r="G180" s="259"/>
      <c r="H180" s="262">
        <v>111</v>
      </c>
      <c r="I180" s="263"/>
      <c r="J180" s="259"/>
      <c r="K180" s="259"/>
      <c r="L180" s="264"/>
      <c r="M180" s="265"/>
      <c r="N180" s="266"/>
      <c r="O180" s="266"/>
      <c r="P180" s="266"/>
      <c r="Q180" s="266"/>
      <c r="R180" s="266"/>
      <c r="S180" s="266"/>
      <c r="T180" s="267"/>
      <c r="AT180" s="268" t="s">
        <v>256</v>
      </c>
      <c r="AU180" s="268" t="s">
        <v>81</v>
      </c>
      <c r="AV180" s="12" t="s">
        <v>81</v>
      </c>
      <c r="AW180" s="12" t="s">
        <v>35</v>
      </c>
      <c r="AX180" s="12" t="s">
        <v>79</v>
      </c>
      <c r="AY180" s="268" t="s">
        <v>123</v>
      </c>
    </row>
    <row r="181" s="1" customFormat="1" ht="16.5" customHeight="1">
      <c r="B181" s="45"/>
      <c r="C181" s="238" t="s">
        <v>428</v>
      </c>
      <c r="D181" s="238" t="s">
        <v>250</v>
      </c>
      <c r="E181" s="239" t="s">
        <v>429</v>
      </c>
      <c r="F181" s="240" t="s">
        <v>430</v>
      </c>
      <c r="G181" s="241" t="s">
        <v>209</v>
      </c>
      <c r="H181" s="242">
        <v>111</v>
      </c>
      <c r="I181" s="243"/>
      <c r="J181" s="244">
        <f>ROUND(I181*H181,2)</f>
        <v>0</v>
      </c>
      <c r="K181" s="240" t="s">
        <v>254</v>
      </c>
      <c r="L181" s="71"/>
      <c r="M181" s="245" t="s">
        <v>21</v>
      </c>
      <c r="N181" s="246" t="s">
        <v>42</v>
      </c>
      <c r="O181" s="46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AR181" s="23" t="s">
        <v>129</v>
      </c>
      <c r="AT181" s="23" t="s">
        <v>250</v>
      </c>
      <c r="AU181" s="23" t="s">
        <v>81</v>
      </c>
      <c r="AY181" s="23" t="s">
        <v>123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23" t="s">
        <v>79</v>
      </c>
      <c r="BK181" s="232">
        <f>ROUND(I181*H181,2)</f>
        <v>0</v>
      </c>
      <c r="BL181" s="23" t="s">
        <v>129</v>
      </c>
      <c r="BM181" s="23" t="s">
        <v>431</v>
      </c>
    </row>
    <row r="182" s="12" customFormat="1">
      <c r="B182" s="258"/>
      <c r="C182" s="259"/>
      <c r="D182" s="249" t="s">
        <v>256</v>
      </c>
      <c r="E182" s="260" t="s">
        <v>21</v>
      </c>
      <c r="F182" s="261" t="s">
        <v>208</v>
      </c>
      <c r="G182" s="259"/>
      <c r="H182" s="262">
        <v>111</v>
      </c>
      <c r="I182" s="263"/>
      <c r="J182" s="259"/>
      <c r="K182" s="259"/>
      <c r="L182" s="264"/>
      <c r="M182" s="265"/>
      <c r="N182" s="266"/>
      <c r="O182" s="266"/>
      <c r="P182" s="266"/>
      <c r="Q182" s="266"/>
      <c r="R182" s="266"/>
      <c r="S182" s="266"/>
      <c r="T182" s="267"/>
      <c r="AT182" s="268" t="s">
        <v>256</v>
      </c>
      <c r="AU182" s="268" t="s">
        <v>81</v>
      </c>
      <c r="AV182" s="12" t="s">
        <v>81</v>
      </c>
      <c r="AW182" s="12" t="s">
        <v>35</v>
      </c>
      <c r="AX182" s="12" t="s">
        <v>79</v>
      </c>
      <c r="AY182" s="268" t="s">
        <v>123</v>
      </c>
    </row>
    <row r="183" s="1" customFormat="1" ht="25.5" customHeight="1">
      <c r="B183" s="45"/>
      <c r="C183" s="238" t="s">
        <v>432</v>
      </c>
      <c r="D183" s="238" t="s">
        <v>250</v>
      </c>
      <c r="E183" s="239" t="s">
        <v>433</v>
      </c>
      <c r="F183" s="240" t="s">
        <v>434</v>
      </c>
      <c r="G183" s="241" t="s">
        <v>253</v>
      </c>
      <c r="H183" s="242">
        <v>0.010999999999999999</v>
      </c>
      <c r="I183" s="243"/>
      <c r="J183" s="244">
        <f>ROUND(I183*H183,2)</f>
        <v>0</v>
      </c>
      <c r="K183" s="240" t="s">
        <v>254</v>
      </c>
      <c r="L183" s="71"/>
      <c r="M183" s="245" t="s">
        <v>21</v>
      </c>
      <c r="N183" s="246" t="s">
        <v>42</v>
      </c>
      <c r="O183" s="46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AR183" s="23" t="s">
        <v>129</v>
      </c>
      <c r="AT183" s="23" t="s">
        <v>250</v>
      </c>
      <c r="AU183" s="23" t="s">
        <v>81</v>
      </c>
      <c r="AY183" s="23" t="s">
        <v>123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23" t="s">
        <v>79</v>
      </c>
      <c r="BK183" s="232">
        <f>ROUND(I183*H183,2)</f>
        <v>0</v>
      </c>
      <c r="BL183" s="23" t="s">
        <v>129</v>
      </c>
      <c r="BM183" s="23" t="s">
        <v>435</v>
      </c>
    </row>
    <row r="184" s="12" customFormat="1">
      <c r="B184" s="258"/>
      <c r="C184" s="259"/>
      <c r="D184" s="249" t="s">
        <v>256</v>
      </c>
      <c r="E184" s="260" t="s">
        <v>21</v>
      </c>
      <c r="F184" s="261" t="s">
        <v>436</v>
      </c>
      <c r="G184" s="259"/>
      <c r="H184" s="262">
        <v>0.010999999999999999</v>
      </c>
      <c r="I184" s="263"/>
      <c r="J184" s="259"/>
      <c r="K184" s="259"/>
      <c r="L184" s="264"/>
      <c r="M184" s="265"/>
      <c r="N184" s="266"/>
      <c r="O184" s="266"/>
      <c r="P184" s="266"/>
      <c r="Q184" s="266"/>
      <c r="R184" s="266"/>
      <c r="S184" s="266"/>
      <c r="T184" s="267"/>
      <c r="AT184" s="268" t="s">
        <v>256</v>
      </c>
      <c r="AU184" s="268" t="s">
        <v>81</v>
      </c>
      <c r="AV184" s="12" t="s">
        <v>81</v>
      </c>
      <c r="AW184" s="12" t="s">
        <v>35</v>
      </c>
      <c r="AX184" s="12" t="s">
        <v>79</v>
      </c>
      <c r="AY184" s="268" t="s">
        <v>123</v>
      </c>
    </row>
    <row r="185" s="1" customFormat="1" ht="38.25" customHeight="1">
      <c r="B185" s="45"/>
      <c r="C185" s="238" t="s">
        <v>437</v>
      </c>
      <c r="D185" s="238" t="s">
        <v>250</v>
      </c>
      <c r="E185" s="239" t="s">
        <v>438</v>
      </c>
      <c r="F185" s="240" t="s">
        <v>439</v>
      </c>
      <c r="G185" s="241" t="s">
        <v>209</v>
      </c>
      <c r="H185" s="242">
        <v>111</v>
      </c>
      <c r="I185" s="243"/>
      <c r="J185" s="244">
        <f>ROUND(I185*H185,2)</f>
        <v>0</v>
      </c>
      <c r="K185" s="240" t="s">
        <v>254</v>
      </c>
      <c r="L185" s="71"/>
      <c r="M185" s="245" t="s">
        <v>21</v>
      </c>
      <c r="N185" s="246" t="s">
        <v>42</v>
      </c>
      <c r="O185" s="46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AR185" s="23" t="s">
        <v>129</v>
      </c>
      <c r="AT185" s="23" t="s">
        <v>250</v>
      </c>
      <c r="AU185" s="23" t="s">
        <v>81</v>
      </c>
      <c r="AY185" s="23" t="s">
        <v>123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23" t="s">
        <v>79</v>
      </c>
      <c r="BK185" s="232">
        <f>ROUND(I185*H185,2)</f>
        <v>0</v>
      </c>
      <c r="BL185" s="23" t="s">
        <v>129</v>
      </c>
      <c r="BM185" s="23" t="s">
        <v>440</v>
      </c>
    </row>
    <row r="186" s="12" customFormat="1">
      <c r="B186" s="258"/>
      <c r="C186" s="259"/>
      <c r="D186" s="249" t="s">
        <v>256</v>
      </c>
      <c r="E186" s="260" t="s">
        <v>21</v>
      </c>
      <c r="F186" s="261" t="s">
        <v>208</v>
      </c>
      <c r="G186" s="259"/>
      <c r="H186" s="262">
        <v>111</v>
      </c>
      <c r="I186" s="263"/>
      <c r="J186" s="259"/>
      <c r="K186" s="259"/>
      <c r="L186" s="264"/>
      <c r="M186" s="265"/>
      <c r="N186" s="266"/>
      <c r="O186" s="266"/>
      <c r="P186" s="266"/>
      <c r="Q186" s="266"/>
      <c r="R186" s="266"/>
      <c r="S186" s="266"/>
      <c r="T186" s="267"/>
      <c r="AT186" s="268" t="s">
        <v>256</v>
      </c>
      <c r="AU186" s="268" t="s">
        <v>81</v>
      </c>
      <c r="AV186" s="12" t="s">
        <v>81</v>
      </c>
      <c r="AW186" s="12" t="s">
        <v>35</v>
      </c>
      <c r="AX186" s="12" t="s">
        <v>79</v>
      </c>
      <c r="AY186" s="268" t="s">
        <v>123</v>
      </c>
    </row>
    <row r="187" s="1" customFormat="1" ht="16.5" customHeight="1">
      <c r="B187" s="45"/>
      <c r="C187" s="238" t="s">
        <v>441</v>
      </c>
      <c r="D187" s="238" t="s">
        <v>250</v>
      </c>
      <c r="E187" s="239" t="s">
        <v>442</v>
      </c>
      <c r="F187" s="240" t="s">
        <v>443</v>
      </c>
      <c r="G187" s="241" t="s">
        <v>219</v>
      </c>
      <c r="H187" s="242">
        <v>1.665</v>
      </c>
      <c r="I187" s="243"/>
      <c r="J187" s="244">
        <f>ROUND(I187*H187,2)</f>
        <v>0</v>
      </c>
      <c r="K187" s="240" t="s">
        <v>261</v>
      </c>
      <c r="L187" s="71"/>
      <c r="M187" s="245" t="s">
        <v>21</v>
      </c>
      <c r="N187" s="246" t="s">
        <v>42</v>
      </c>
      <c r="O187" s="46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AR187" s="23" t="s">
        <v>129</v>
      </c>
      <c r="AT187" s="23" t="s">
        <v>250</v>
      </c>
      <c r="AU187" s="23" t="s">
        <v>81</v>
      </c>
      <c r="AY187" s="23" t="s">
        <v>123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23" t="s">
        <v>79</v>
      </c>
      <c r="BK187" s="232">
        <f>ROUND(I187*H187,2)</f>
        <v>0</v>
      </c>
      <c r="BL187" s="23" t="s">
        <v>129</v>
      </c>
      <c r="BM187" s="23" t="s">
        <v>444</v>
      </c>
    </row>
    <row r="188" s="11" customFormat="1">
      <c r="B188" s="247"/>
      <c r="C188" s="248"/>
      <c r="D188" s="249" t="s">
        <v>256</v>
      </c>
      <c r="E188" s="250" t="s">
        <v>21</v>
      </c>
      <c r="F188" s="251" t="s">
        <v>445</v>
      </c>
      <c r="G188" s="248"/>
      <c r="H188" s="250" t="s">
        <v>21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AT188" s="257" t="s">
        <v>256</v>
      </c>
      <c r="AU188" s="257" t="s">
        <v>81</v>
      </c>
      <c r="AV188" s="11" t="s">
        <v>79</v>
      </c>
      <c r="AW188" s="11" t="s">
        <v>35</v>
      </c>
      <c r="AX188" s="11" t="s">
        <v>71</v>
      </c>
      <c r="AY188" s="257" t="s">
        <v>123</v>
      </c>
    </row>
    <row r="189" s="12" customFormat="1">
      <c r="B189" s="258"/>
      <c r="C189" s="259"/>
      <c r="D189" s="249" t="s">
        <v>256</v>
      </c>
      <c r="E189" s="260" t="s">
        <v>21</v>
      </c>
      <c r="F189" s="261" t="s">
        <v>446</v>
      </c>
      <c r="G189" s="259"/>
      <c r="H189" s="262">
        <v>1.665</v>
      </c>
      <c r="I189" s="263"/>
      <c r="J189" s="259"/>
      <c r="K189" s="259"/>
      <c r="L189" s="264"/>
      <c r="M189" s="265"/>
      <c r="N189" s="266"/>
      <c r="O189" s="266"/>
      <c r="P189" s="266"/>
      <c r="Q189" s="266"/>
      <c r="R189" s="266"/>
      <c r="S189" s="266"/>
      <c r="T189" s="267"/>
      <c r="AT189" s="268" t="s">
        <v>256</v>
      </c>
      <c r="AU189" s="268" t="s">
        <v>81</v>
      </c>
      <c r="AV189" s="12" t="s">
        <v>81</v>
      </c>
      <c r="AW189" s="12" t="s">
        <v>35</v>
      </c>
      <c r="AX189" s="12" t="s">
        <v>79</v>
      </c>
      <c r="AY189" s="268" t="s">
        <v>123</v>
      </c>
    </row>
    <row r="190" s="1" customFormat="1" ht="16.5" customHeight="1">
      <c r="B190" s="45"/>
      <c r="C190" s="238" t="s">
        <v>447</v>
      </c>
      <c r="D190" s="238" t="s">
        <v>250</v>
      </c>
      <c r="E190" s="239" t="s">
        <v>448</v>
      </c>
      <c r="F190" s="240" t="s">
        <v>449</v>
      </c>
      <c r="G190" s="241" t="s">
        <v>219</v>
      </c>
      <c r="H190" s="242">
        <v>1.665</v>
      </c>
      <c r="I190" s="243"/>
      <c r="J190" s="244">
        <f>ROUND(I190*H190,2)</f>
        <v>0</v>
      </c>
      <c r="K190" s="240" t="s">
        <v>254</v>
      </c>
      <c r="L190" s="71"/>
      <c r="M190" s="245" t="s">
        <v>21</v>
      </c>
      <c r="N190" s="246" t="s">
        <v>42</v>
      </c>
      <c r="O190" s="46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AR190" s="23" t="s">
        <v>129</v>
      </c>
      <c r="AT190" s="23" t="s">
        <v>250</v>
      </c>
      <c r="AU190" s="23" t="s">
        <v>81</v>
      </c>
      <c r="AY190" s="23" t="s">
        <v>123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23" t="s">
        <v>79</v>
      </c>
      <c r="BK190" s="232">
        <f>ROUND(I190*H190,2)</f>
        <v>0</v>
      </c>
      <c r="BL190" s="23" t="s">
        <v>129</v>
      </c>
      <c r="BM190" s="23" t="s">
        <v>450</v>
      </c>
    </row>
    <row r="191" s="12" customFormat="1">
      <c r="B191" s="258"/>
      <c r="C191" s="259"/>
      <c r="D191" s="249" t="s">
        <v>256</v>
      </c>
      <c r="E191" s="260" t="s">
        <v>21</v>
      </c>
      <c r="F191" s="261" t="s">
        <v>446</v>
      </c>
      <c r="G191" s="259"/>
      <c r="H191" s="262">
        <v>1.665</v>
      </c>
      <c r="I191" s="263"/>
      <c r="J191" s="259"/>
      <c r="K191" s="259"/>
      <c r="L191" s="264"/>
      <c r="M191" s="265"/>
      <c r="N191" s="266"/>
      <c r="O191" s="266"/>
      <c r="P191" s="266"/>
      <c r="Q191" s="266"/>
      <c r="R191" s="266"/>
      <c r="S191" s="266"/>
      <c r="T191" s="267"/>
      <c r="AT191" s="268" t="s">
        <v>256</v>
      </c>
      <c r="AU191" s="268" t="s">
        <v>81</v>
      </c>
      <c r="AV191" s="12" t="s">
        <v>81</v>
      </c>
      <c r="AW191" s="12" t="s">
        <v>35</v>
      </c>
      <c r="AX191" s="12" t="s">
        <v>79</v>
      </c>
      <c r="AY191" s="268" t="s">
        <v>123</v>
      </c>
    </row>
    <row r="192" s="1" customFormat="1" ht="25.5" customHeight="1">
      <c r="B192" s="45"/>
      <c r="C192" s="238" t="s">
        <v>451</v>
      </c>
      <c r="D192" s="238" t="s">
        <v>250</v>
      </c>
      <c r="E192" s="239" t="s">
        <v>452</v>
      </c>
      <c r="F192" s="240" t="s">
        <v>453</v>
      </c>
      <c r="G192" s="241" t="s">
        <v>219</v>
      </c>
      <c r="H192" s="242">
        <v>39.960000000000001</v>
      </c>
      <c r="I192" s="243"/>
      <c r="J192" s="244">
        <f>ROUND(I192*H192,2)</f>
        <v>0</v>
      </c>
      <c r="K192" s="240" t="s">
        <v>254</v>
      </c>
      <c r="L192" s="71"/>
      <c r="M192" s="245" t="s">
        <v>21</v>
      </c>
      <c r="N192" s="246" t="s">
        <v>42</v>
      </c>
      <c r="O192" s="46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AR192" s="23" t="s">
        <v>129</v>
      </c>
      <c r="AT192" s="23" t="s">
        <v>250</v>
      </c>
      <c r="AU192" s="23" t="s">
        <v>81</v>
      </c>
      <c r="AY192" s="23" t="s">
        <v>123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23" t="s">
        <v>79</v>
      </c>
      <c r="BK192" s="232">
        <f>ROUND(I192*H192,2)</f>
        <v>0</v>
      </c>
      <c r="BL192" s="23" t="s">
        <v>129</v>
      </c>
      <c r="BM192" s="23" t="s">
        <v>454</v>
      </c>
    </row>
    <row r="193" s="12" customFormat="1">
      <c r="B193" s="258"/>
      <c r="C193" s="259"/>
      <c r="D193" s="249" t="s">
        <v>256</v>
      </c>
      <c r="E193" s="260" t="s">
        <v>21</v>
      </c>
      <c r="F193" s="261" t="s">
        <v>455</v>
      </c>
      <c r="G193" s="259"/>
      <c r="H193" s="262">
        <v>39.960000000000001</v>
      </c>
      <c r="I193" s="263"/>
      <c r="J193" s="259"/>
      <c r="K193" s="259"/>
      <c r="L193" s="264"/>
      <c r="M193" s="265"/>
      <c r="N193" s="266"/>
      <c r="O193" s="266"/>
      <c r="P193" s="266"/>
      <c r="Q193" s="266"/>
      <c r="R193" s="266"/>
      <c r="S193" s="266"/>
      <c r="T193" s="267"/>
      <c r="AT193" s="268" t="s">
        <v>256</v>
      </c>
      <c r="AU193" s="268" t="s">
        <v>81</v>
      </c>
      <c r="AV193" s="12" t="s">
        <v>81</v>
      </c>
      <c r="AW193" s="12" t="s">
        <v>35</v>
      </c>
      <c r="AX193" s="12" t="s">
        <v>79</v>
      </c>
      <c r="AY193" s="268" t="s">
        <v>123</v>
      </c>
    </row>
    <row r="194" s="1" customFormat="1" ht="25.5" customHeight="1">
      <c r="B194" s="45"/>
      <c r="C194" s="220" t="s">
        <v>456</v>
      </c>
      <c r="D194" s="220" t="s">
        <v>125</v>
      </c>
      <c r="E194" s="221" t="s">
        <v>457</v>
      </c>
      <c r="F194" s="222" t="s">
        <v>458</v>
      </c>
      <c r="G194" s="223" t="s">
        <v>127</v>
      </c>
      <c r="H194" s="224">
        <v>2</v>
      </c>
      <c r="I194" s="225"/>
      <c r="J194" s="226">
        <f>ROUND(I194*H194,2)</f>
        <v>0</v>
      </c>
      <c r="K194" s="222" t="s">
        <v>21</v>
      </c>
      <c r="L194" s="227"/>
      <c r="M194" s="228" t="s">
        <v>21</v>
      </c>
      <c r="N194" s="229" t="s">
        <v>42</v>
      </c>
      <c r="O194" s="46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AR194" s="23" t="s">
        <v>128</v>
      </c>
      <c r="AT194" s="23" t="s">
        <v>125</v>
      </c>
      <c r="AU194" s="23" t="s">
        <v>81</v>
      </c>
      <c r="AY194" s="23" t="s">
        <v>123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23" t="s">
        <v>79</v>
      </c>
      <c r="BK194" s="232">
        <f>ROUND(I194*H194,2)</f>
        <v>0</v>
      </c>
      <c r="BL194" s="23" t="s">
        <v>129</v>
      </c>
      <c r="BM194" s="23" t="s">
        <v>459</v>
      </c>
    </row>
    <row r="195" s="1" customFormat="1" ht="25.5" customHeight="1">
      <c r="B195" s="45"/>
      <c r="C195" s="220" t="s">
        <v>460</v>
      </c>
      <c r="D195" s="220" t="s">
        <v>125</v>
      </c>
      <c r="E195" s="221" t="s">
        <v>461</v>
      </c>
      <c r="F195" s="222" t="s">
        <v>462</v>
      </c>
      <c r="G195" s="223" t="s">
        <v>127</v>
      </c>
      <c r="H195" s="224">
        <v>1</v>
      </c>
      <c r="I195" s="225"/>
      <c r="J195" s="226">
        <f>ROUND(I195*H195,2)</f>
        <v>0</v>
      </c>
      <c r="K195" s="222" t="s">
        <v>21</v>
      </c>
      <c r="L195" s="227"/>
      <c r="M195" s="228" t="s">
        <v>21</v>
      </c>
      <c r="N195" s="229" t="s">
        <v>42</v>
      </c>
      <c r="O195" s="46"/>
      <c r="P195" s="230">
        <f>O195*H195</f>
        <v>0</v>
      </c>
      <c r="Q195" s="230">
        <v>0</v>
      </c>
      <c r="R195" s="230">
        <f>Q195*H195</f>
        <v>0</v>
      </c>
      <c r="S195" s="230">
        <v>0</v>
      </c>
      <c r="T195" s="231">
        <f>S195*H195</f>
        <v>0</v>
      </c>
      <c r="AR195" s="23" t="s">
        <v>128</v>
      </c>
      <c r="AT195" s="23" t="s">
        <v>125</v>
      </c>
      <c r="AU195" s="23" t="s">
        <v>81</v>
      </c>
      <c r="AY195" s="23" t="s">
        <v>123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23" t="s">
        <v>79</v>
      </c>
      <c r="BK195" s="232">
        <f>ROUND(I195*H195,2)</f>
        <v>0</v>
      </c>
      <c r="BL195" s="23" t="s">
        <v>129</v>
      </c>
      <c r="BM195" s="23" t="s">
        <v>463</v>
      </c>
    </row>
    <row r="196" s="1" customFormat="1" ht="25.5" customHeight="1">
      <c r="B196" s="45"/>
      <c r="C196" s="220" t="s">
        <v>464</v>
      </c>
      <c r="D196" s="220" t="s">
        <v>125</v>
      </c>
      <c r="E196" s="221" t="s">
        <v>465</v>
      </c>
      <c r="F196" s="222" t="s">
        <v>466</v>
      </c>
      <c r="G196" s="223" t="s">
        <v>127</v>
      </c>
      <c r="H196" s="224">
        <v>1</v>
      </c>
      <c r="I196" s="225"/>
      <c r="J196" s="226">
        <f>ROUND(I196*H196,2)</f>
        <v>0</v>
      </c>
      <c r="K196" s="222" t="s">
        <v>21</v>
      </c>
      <c r="L196" s="227"/>
      <c r="M196" s="228" t="s">
        <v>21</v>
      </c>
      <c r="N196" s="229" t="s">
        <v>42</v>
      </c>
      <c r="O196" s="46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AR196" s="23" t="s">
        <v>128</v>
      </c>
      <c r="AT196" s="23" t="s">
        <v>125</v>
      </c>
      <c r="AU196" s="23" t="s">
        <v>81</v>
      </c>
      <c r="AY196" s="23" t="s">
        <v>123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23" t="s">
        <v>79</v>
      </c>
      <c r="BK196" s="232">
        <f>ROUND(I196*H196,2)</f>
        <v>0</v>
      </c>
      <c r="BL196" s="23" t="s">
        <v>129</v>
      </c>
      <c r="BM196" s="23" t="s">
        <v>467</v>
      </c>
    </row>
    <row r="197" s="10" customFormat="1" ht="29.88" customHeight="1">
      <c r="B197" s="204"/>
      <c r="C197" s="205"/>
      <c r="D197" s="206" t="s">
        <v>70</v>
      </c>
      <c r="E197" s="218" t="s">
        <v>81</v>
      </c>
      <c r="F197" s="218" t="s">
        <v>468</v>
      </c>
      <c r="G197" s="205"/>
      <c r="H197" s="205"/>
      <c r="I197" s="208"/>
      <c r="J197" s="219">
        <f>BK197</f>
        <v>0</v>
      </c>
      <c r="K197" s="205"/>
      <c r="L197" s="210"/>
      <c r="M197" s="211"/>
      <c r="N197" s="212"/>
      <c r="O197" s="212"/>
      <c r="P197" s="213">
        <f>SUM(P198:P204)</f>
        <v>0</v>
      </c>
      <c r="Q197" s="212"/>
      <c r="R197" s="213">
        <f>SUM(R198:R204)</f>
        <v>0.078880800000000001</v>
      </c>
      <c r="S197" s="212"/>
      <c r="T197" s="214">
        <f>SUM(T198:T204)</f>
        <v>0</v>
      </c>
      <c r="AR197" s="215" t="s">
        <v>79</v>
      </c>
      <c r="AT197" s="216" t="s">
        <v>70</v>
      </c>
      <c r="AU197" s="216" t="s">
        <v>79</v>
      </c>
      <c r="AY197" s="215" t="s">
        <v>123</v>
      </c>
      <c r="BK197" s="217">
        <f>SUM(BK198:BK204)</f>
        <v>0</v>
      </c>
    </row>
    <row r="198" s="1" customFormat="1" ht="16.5" customHeight="1">
      <c r="B198" s="45"/>
      <c r="C198" s="238" t="s">
        <v>469</v>
      </c>
      <c r="D198" s="238" t="s">
        <v>250</v>
      </c>
      <c r="E198" s="239" t="s">
        <v>470</v>
      </c>
      <c r="F198" s="240" t="s">
        <v>471</v>
      </c>
      <c r="G198" s="241" t="s">
        <v>227</v>
      </c>
      <c r="H198" s="242">
        <v>44.75</v>
      </c>
      <c r="I198" s="243"/>
      <c r="J198" s="244">
        <f>ROUND(I198*H198,2)</f>
        <v>0</v>
      </c>
      <c r="K198" s="240" t="s">
        <v>254</v>
      </c>
      <c r="L198" s="71"/>
      <c r="M198" s="245" t="s">
        <v>21</v>
      </c>
      <c r="N198" s="246" t="s">
        <v>42</v>
      </c>
      <c r="O198" s="46"/>
      <c r="P198" s="230">
        <f>O198*H198</f>
        <v>0</v>
      </c>
      <c r="Q198" s="230">
        <v>0.00048999999999999998</v>
      </c>
      <c r="R198" s="230">
        <f>Q198*H198</f>
        <v>0.021927499999999999</v>
      </c>
      <c r="S198" s="230">
        <v>0</v>
      </c>
      <c r="T198" s="231">
        <f>S198*H198</f>
        <v>0</v>
      </c>
      <c r="AR198" s="23" t="s">
        <v>129</v>
      </c>
      <c r="AT198" s="23" t="s">
        <v>250</v>
      </c>
      <c r="AU198" s="23" t="s">
        <v>81</v>
      </c>
      <c r="AY198" s="23" t="s">
        <v>123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23" t="s">
        <v>79</v>
      </c>
      <c r="BK198" s="232">
        <f>ROUND(I198*H198,2)</f>
        <v>0</v>
      </c>
      <c r="BL198" s="23" t="s">
        <v>129</v>
      </c>
      <c r="BM198" s="23" t="s">
        <v>472</v>
      </c>
    </row>
    <row r="199" s="11" customFormat="1">
      <c r="B199" s="247"/>
      <c r="C199" s="248"/>
      <c r="D199" s="249" t="s">
        <v>256</v>
      </c>
      <c r="E199" s="250" t="s">
        <v>21</v>
      </c>
      <c r="F199" s="251" t="s">
        <v>257</v>
      </c>
      <c r="G199" s="248"/>
      <c r="H199" s="250" t="s">
        <v>21</v>
      </c>
      <c r="I199" s="252"/>
      <c r="J199" s="248"/>
      <c r="K199" s="248"/>
      <c r="L199" s="253"/>
      <c r="M199" s="254"/>
      <c r="N199" s="255"/>
      <c r="O199" s="255"/>
      <c r="P199" s="255"/>
      <c r="Q199" s="255"/>
      <c r="R199" s="255"/>
      <c r="S199" s="255"/>
      <c r="T199" s="256"/>
      <c r="AT199" s="257" t="s">
        <v>256</v>
      </c>
      <c r="AU199" s="257" t="s">
        <v>81</v>
      </c>
      <c r="AV199" s="11" t="s">
        <v>79</v>
      </c>
      <c r="AW199" s="11" t="s">
        <v>35</v>
      </c>
      <c r="AX199" s="11" t="s">
        <v>71</v>
      </c>
      <c r="AY199" s="257" t="s">
        <v>123</v>
      </c>
    </row>
    <row r="200" s="12" customFormat="1">
      <c r="B200" s="258"/>
      <c r="C200" s="259"/>
      <c r="D200" s="249" t="s">
        <v>256</v>
      </c>
      <c r="E200" s="260" t="s">
        <v>226</v>
      </c>
      <c r="F200" s="261" t="s">
        <v>228</v>
      </c>
      <c r="G200" s="259"/>
      <c r="H200" s="262">
        <v>44.75</v>
      </c>
      <c r="I200" s="263"/>
      <c r="J200" s="259"/>
      <c r="K200" s="259"/>
      <c r="L200" s="264"/>
      <c r="M200" s="265"/>
      <c r="N200" s="266"/>
      <c r="O200" s="266"/>
      <c r="P200" s="266"/>
      <c r="Q200" s="266"/>
      <c r="R200" s="266"/>
      <c r="S200" s="266"/>
      <c r="T200" s="267"/>
      <c r="AT200" s="268" t="s">
        <v>256</v>
      </c>
      <c r="AU200" s="268" t="s">
        <v>81</v>
      </c>
      <c r="AV200" s="12" t="s">
        <v>81</v>
      </c>
      <c r="AW200" s="12" t="s">
        <v>35</v>
      </c>
      <c r="AX200" s="12" t="s">
        <v>79</v>
      </c>
      <c r="AY200" s="268" t="s">
        <v>123</v>
      </c>
    </row>
    <row r="201" s="1" customFormat="1" ht="25.5" customHeight="1">
      <c r="B201" s="45"/>
      <c r="C201" s="238" t="s">
        <v>473</v>
      </c>
      <c r="D201" s="238" t="s">
        <v>250</v>
      </c>
      <c r="E201" s="239" t="s">
        <v>474</v>
      </c>
      <c r="F201" s="240" t="s">
        <v>475</v>
      </c>
      <c r="G201" s="241" t="s">
        <v>209</v>
      </c>
      <c r="H201" s="242">
        <v>103.55200000000001</v>
      </c>
      <c r="I201" s="243"/>
      <c r="J201" s="244">
        <f>ROUND(I201*H201,2)</f>
        <v>0</v>
      </c>
      <c r="K201" s="240" t="s">
        <v>254</v>
      </c>
      <c r="L201" s="71"/>
      <c r="M201" s="245" t="s">
        <v>21</v>
      </c>
      <c r="N201" s="246" t="s">
        <v>42</v>
      </c>
      <c r="O201" s="46"/>
      <c r="P201" s="230">
        <f>O201*H201</f>
        <v>0</v>
      </c>
      <c r="Q201" s="230">
        <v>0.00010000000000000001</v>
      </c>
      <c r="R201" s="230">
        <f>Q201*H201</f>
        <v>0.010355200000000002</v>
      </c>
      <c r="S201" s="230">
        <v>0</v>
      </c>
      <c r="T201" s="231">
        <f>S201*H201</f>
        <v>0</v>
      </c>
      <c r="AR201" s="23" t="s">
        <v>129</v>
      </c>
      <c r="AT201" s="23" t="s">
        <v>250</v>
      </c>
      <c r="AU201" s="23" t="s">
        <v>81</v>
      </c>
      <c r="AY201" s="23" t="s">
        <v>123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23" t="s">
        <v>79</v>
      </c>
      <c r="BK201" s="232">
        <f>ROUND(I201*H201,2)</f>
        <v>0</v>
      </c>
      <c r="BL201" s="23" t="s">
        <v>129</v>
      </c>
      <c r="BM201" s="23" t="s">
        <v>476</v>
      </c>
    </row>
    <row r="202" s="12" customFormat="1">
      <c r="B202" s="258"/>
      <c r="C202" s="259"/>
      <c r="D202" s="249" t="s">
        <v>256</v>
      </c>
      <c r="E202" s="260" t="s">
        <v>21</v>
      </c>
      <c r="F202" s="261" t="s">
        <v>477</v>
      </c>
      <c r="G202" s="259"/>
      <c r="H202" s="262">
        <v>103.55200000000001</v>
      </c>
      <c r="I202" s="263"/>
      <c r="J202" s="259"/>
      <c r="K202" s="259"/>
      <c r="L202" s="264"/>
      <c r="M202" s="265"/>
      <c r="N202" s="266"/>
      <c r="O202" s="266"/>
      <c r="P202" s="266"/>
      <c r="Q202" s="266"/>
      <c r="R202" s="266"/>
      <c r="S202" s="266"/>
      <c r="T202" s="267"/>
      <c r="AT202" s="268" t="s">
        <v>256</v>
      </c>
      <c r="AU202" s="268" t="s">
        <v>81</v>
      </c>
      <c r="AV202" s="12" t="s">
        <v>81</v>
      </c>
      <c r="AW202" s="12" t="s">
        <v>35</v>
      </c>
      <c r="AX202" s="12" t="s">
        <v>79</v>
      </c>
      <c r="AY202" s="268" t="s">
        <v>123</v>
      </c>
    </row>
    <row r="203" s="1" customFormat="1" ht="16.5" customHeight="1">
      <c r="B203" s="45"/>
      <c r="C203" s="220" t="s">
        <v>478</v>
      </c>
      <c r="D203" s="220" t="s">
        <v>125</v>
      </c>
      <c r="E203" s="221" t="s">
        <v>479</v>
      </c>
      <c r="F203" s="222" t="s">
        <v>480</v>
      </c>
      <c r="G203" s="223" t="s">
        <v>209</v>
      </c>
      <c r="H203" s="224">
        <v>155.327</v>
      </c>
      <c r="I203" s="225"/>
      <c r="J203" s="226">
        <f>ROUND(I203*H203,2)</f>
        <v>0</v>
      </c>
      <c r="K203" s="222" t="s">
        <v>21</v>
      </c>
      <c r="L203" s="227"/>
      <c r="M203" s="228" t="s">
        <v>21</v>
      </c>
      <c r="N203" s="229" t="s">
        <v>42</v>
      </c>
      <c r="O203" s="46"/>
      <c r="P203" s="230">
        <f>O203*H203</f>
        <v>0</v>
      </c>
      <c r="Q203" s="230">
        <v>0.00029999999999999997</v>
      </c>
      <c r="R203" s="230">
        <f>Q203*H203</f>
        <v>0.046598099999999996</v>
      </c>
      <c r="S203" s="230">
        <v>0</v>
      </c>
      <c r="T203" s="231">
        <f>S203*H203</f>
        <v>0</v>
      </c>
      <c r="AR203" s="23" t="s">
        <v>128</v>
      </c>
      <c r="AT203" s="23" t="s">
        <v>125</v>
      </c>
      <c r="AU203" s="23" t="s">
        <v>81</v>
      </c>
      <c r="AY203" s="23" t="s">
        <v>123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23" t="s">
        <v>79</v>
      </c>
      <c r="BK203" s="232">
        <f>ROUND(I203*H203,2)</f>
        <v>0</v>
      </c>
      <c r="BL203" s="23" t="s">
        <v>129</v>
      </c>
      <c r="BM203" s="23" t="s">
        <v>481</v>
      </c>
    </row>
    <row r="204" s="12" customFormat="1">
      <c r="B204" s="258"/>
      <c r="C204" s="259"/>
      <c r="D204" s="249" t="s">
        <v>256</v>
      </c>
      <c r="E204" s="260" t="s">
        <v>21</v>
      </c>
      <c r="F204" s="261" t="s">
        <v>482</v>
      </c>
      <c r="G204" s="259"/>
      <c r="H204" s="262">
        <v>155.327</v>
      </c>
      <c r="I204" s="263"/>
      <c r="J204" s="259"/>
      <c r="K204" s="259"/>
      <c r="L204" s="264"/>
      <c r="M204" s="265"/>
      <c r="N204" s="266"/>
      <c r="O204" s="266"/>
      <c r="P204" s="266"/>
      <c r="Q204" s="266"/>
      <c r="R204" s="266"/>
      <c r="S204" s="266"/>
      <c r="T204" s="267"/>
      <c r="AT204" s="268" t="s">
        <v>256</v>
      </c>
      <c r="AU204" s="268" t="s">
        <v>81</v>
      </c>
      <c r="AV204" s="12" t="s">
        <v>81</v>
      </c>
      <c r="AW204" s="12" t="s">
        <v>35</v>
      </c>
      <c r="AX204" s="12" t="s">
        <v>79</v>
      </c>
      <c r="AY204" s="268" t="s">
        <v>123</v>
      </c>
    </row>
    <row r="205" s="10" customFormat="1" ht="29.88" customHeight="1">
      <c r="B205" s="204"/>
      <c r="C205" s="205"/>
      <c r="D205" s="206" t="s">
        <v>70</v>
      </c>
      <c r="E205" s="218" t="s">
        <v>129</v>
      </c>
      <c r="F205" s="218" t="s">
        <v>483</v>
      </c>
      <c r="G205" s="205"/>
      <c r="H205" s="205"/>
      <c r="I205" s="208"/>
      <c r="J205" s="219">
        <f>BK205</f>
        <v>0</v>
      </c>
      <c r="K205" s="205"/>
      <c r="L205" s="210"/>
      <c r="M205" s="211"/>
      <c r="N205" s="212"/>
      <c r="O205" s="212"/>
      <c r="P205" s="213">
        <f>SUM(P206:P207)</f>
        <v>0</v>
      </c>
      <c r="Q205" s="212"/>
      <c r="R205" s="213">
        <f>SUM(R206:R207)</f>
        <v>0</v>
      </c>
      <c r="S205" s="212"/>
      <c r="T205" s="214">
        <f>SUM(T206:T207)</f>
        <v>0</v>
      </c>
      <c r="AR205" s="215" t="s">
        <v>79</v>
      </c>
      <c r="AT205" s="216" t="s">
        <v>70</v>
      </c>
      <c r="AU205" s="216" t="s">
        <v>79</v>
      </c>
      <c r="AY205" s="215" t="s">
        <v>123</v>
      </c>
      <c r="BK205" s="217">
        <f>SUM(BK206:BK207)</f>
        <v>0</v>
      </c>
    </row>
    <row r="206" s="1" customFormat="1" ht="25.5" customHeight="1">
      <c r="B206" s="45"/>
      <c r="C206" s="238" t="s">
        <v>484</v>
      </c>
      <c r="D206" s="238" t="s">
        <v>250</v>
      </c>
      <c r="E206" s="239" t="s">
        <v>485</v>
      </c>
      <c r="F206" s="240" t="s">
        <v>486</v>
      </c>
      <c r="G206" s="241" t="s">
        <v>219</v>
      </c>
      <c r="H206" s="242">
        <v>1.343</v>
      </c>
      <c r="I206" s="243"/>
      <c r="J206" s="244">
        <f>ROUND(I206*H206,2)</f>
        <v>0</v>
      </c>
      <c r="K206" s="240" t="s">
        <v>254</v>
      </c>
      <c r="L206" s="71"/>
      <c r="M206" s="245" t="s">
        <v>21</v>
      </c>
      <c r="N206" s="246" t="s">
        <v>42</v>
      </c>
      <c r="O206" s="46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AR206" s="23" t="s">
        <v>129</v>
      </c>
      <c r="AT206" s="23" t="s">
        <v>250</v>
      </c>
      <c r="AU206" s="23" t="s">
        <v>81</v>
      </c>
      <c r="AY206" s="23" t="s">
        <v>123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23" t="s">
        <v>79</v>
      </c>
      <c r="BK206" s="232">
        <f>ROUND(I206*H206,2)</f>
        <v>0</v>
      </c>
      <c r="BL206" s="23" t="s">
        <v>129</v>
      </c>
      <c r="BM206" s="23" t="s">
        <v>487</v>
      </c>
    </row>
    <row r="207" s="12" customFormat="1">
      <c r="B207" s="258"/>
      <c r="C207" s="259"/>
      <c r="D207" s="249" t="s">
        <v>256</v>
      </c>
      <c r="E207" s="260" t="s">
        <v>21</v>
      </c>
      <c r="F207" s="261" t="s">
        <v>488</v>
      </c>
      <c r="G207" s="259"/>
      <c r="H207" s="262">
        <v>1.343</v>
      </c>
      <c r="I207" s="263"/>
      <c r="J207" s="259"/>
      <c r="K207" s="259"/>
      <c r="L207" s="264"/>
      <c r="M207" s="265"/>
      <c r="N207" s="266"/>
      <c r="O207" s="266"/>
      <c r="P207" s="266"/>
      <c r="Q207" s="266"/>
      <c r="R207" s="266"/>
      <c r="S207" s="266"/>
      <c r="T207" s="267"/>
      <c r="AT207" s="268" t="s">
        <v>256</v>
      </c>
      <c r="AU207" s="268" t="s">
        <v>81</v>
      </c>
      <c r="AV207" s="12" t="s">
        <v>81</v>
      </c>
      <c r="AW207" s="12" t="s">
        <v>35</v>
      </c>
      <c r="AX207" s="12" t="s">
        <v>79</v>
      </c>
      <c r="AY207" s="268" t="s">
        <v>123</v>
      </c>
    </row>
    <row r="208" s="10" customFormat="1" ht="29.88" customHeight="1">
      <c r="B208" s="204"/>
      <c r="C208" s="205"/>
      <c r="D208" s="206" t="s">
        <v>70</v>
      </c>
      <c r="E208" s="218" t="s">
        <v>122</v>
      </c>
      <c r="F208" s="218" t="s">
        <v>489</v>
      </c>
      <c r="G208" s="205"/>
      <c r="H208" s="205"/>
      <c r="I208" s="208"/>
      <c r="J208" s="219">
        <f>BK208</f>
        <v>0</v>
      </c>
      <c r="K208" s="205"/>
      <c r="L208" s="210"/>
      <c r="M208" s="211"/>
      <c r="N208" s="212"/>
      <c r="O208" s="212"/>
      <c r="P208" s="213">
        <f>SUM(P209:P235)</f>
        <v>0</v>
      </c>
      <c r="Q208" s="212"/>
      <c r="R208" s="213">
        <f>SUM(R209:R235)</f>
        <v>65.711500000000001</v>
      </c>
      <c r="S208" s="212"/>
      <c r="T208" s="214">
        <f>SUM(T209:T235)</f>
        <v>0</v>
      </c>
      <c r="AR208" s="215" t="s">
        <v>79</v>
      </c>
      <c r="AT208" s="216" t="s">
        <v>70</v>
      </c>
      <c r="AU208" s="216" t="s">
        <v>79</v>
      </c>
      <c r="AY208" s="215" t="s">
        <v>123</v>
      </c>
      <c r="BK208" s="217">
        <f>SUM(BK209:BK235)</f>
        <v>0</v>
      </c>
    </row>
    <row r="209" s="1" customFormat="1" ht="25.5" customHeight="1">
      <c r="B209" s="45"/>
      <c r="C209" s="238" t="s">
        <v>490</v>
      </c>
      <c r="D209" s="238" t="s">
        <v>250</v>
      </c>
      <c r="E209" s="239" t="s">
        <v>491</v>
      </c>
      <c r="F209" s="240" t="s">
        <v>492</v>
      </c>
      <c r="G209" s="241" t="s">
        <v>209</v>
      </c>
      <c r="H209" s="242">
        <v>512.5</v>
      </c>
      <c r="I209" s="243"/>
      <c r="J209" s="244">
        <f>ROUND(I209*H209,2)</f>
        <v>0</v>
      </c>
      <c r="K209" s="240" t="s">
        <v>254</v>
      </c>
      <c r="L209" s="71"/>
      <c r="M209" s="245" t="s">
        <v>21</v>
      </c>
      <c r="N209" s="246" t="s">
        <v>42</v>
      </c>
      <c r="O209" s="46"/>
      <c r="P209" s="230">
        <f>O209*H209</f>
        <v>0</v>
      </c>
      <c r="Q209" s="230">
        <v>0</v>
      </c>
      <c r="R209" s="230">
        <f>Q209*H209</f>
        <v>0</v>
      </c>
      <c r="S209" s="230">
        <v>0</v>
      </c>
      <c r="T209" s="231">
        <f>S209*H209</f>
        <v>0</v>
      </c>
      <c r="AR209" s="23" t="s">
        <v>129</v>
      </c>
      <c r="AT209" s="23" t="s">
        <v>250</v>
      </c>
      <c r="AU209" s="23" t="s">
        <v>81</v>
      </c>
      <c r="AY209" s="23" t="s">
        <v>123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23" t="s">
        <v>79</v>
      </c>
      <c r="BK209" s="232">
        <f>ROUND(I209*H209,2)</f>
        <v>0</v>
      </c>
      <c r="BL209" s="23" t="s">
        <v>129</v>
      </c>
      <c r="BM209" s="23" t="s">
        <v>493</v>
      </c>
    </row>
    <row r="210" s="12" customFormat="1">
      <c r="B210" s="258"/>
      <c r="C210" s="259"/>
      <c r="D210" s="249" t="s">
        <v>256</v>
      </c>
      <c r="E210" s="260" t="s">
        <v>21</v>
      </c>
      <c r="F210" s="261" t="s">
        <v>494</v>
      </c>
      <c r="G210" s="259"/>
      <c r="H210" s="262">
        <v>512.5</v>
      </c>
      <c r="I210" s="263"/>
      <c r="J210" s="259"/>
      <c r="K210" s="259"/>
      <c r="L210" s="264"/>
      <c r="M210" s="265"/>
      <c r="N210" s="266"/>
      <c r="O210" s="266"/>
      <c r="P210" s="266"/>
      <c r="Q210" s="266"/>
      <c r="R210" s="266"/>
      <c r="S210" s="266"/>
      <c r="T210" s="267"/>
      <c r="AT210" s="268" t="s">
        <v>256</v>
      </c>
      <c r="AU210" s="268" t="s">
        <v>81</v>
      </c>
      <c r="AV210" s="12" t="s">
        <v>81</v>
      </c>
      <c r="AW210" s="12" t="s">
        <v>35</v>
      </c>
      <c r="AX210" s="12" t="s">
        <v>79</v>
      </c>
      <c r="AY210" s="268" t="s">
        <v>123</v>
      </c>
    </row>
    <row r="211" s="1" customFormat="1" ht="25.5" customHeight="1">
      <c r="B211" s="45"/>
      <c r="C211" s="238" t="s">
        <v>495</v>
      </c>
      <c r="D211" s="238" t="s">
        <v>250</v>
      </c>
      <c r="E211" s="239" t="s">
        <v>496</v>
      </c>
      <c r="F211" s="240" t="s">
        <v>497</v>
      </c>
      <c r="G211" s="241" t="s">
        <v>209</v>
      </c>
      <c r="H211" s="242">
        <v>236</v>
      </c>
      <c r="I211" s="243"/>
      <c r="J211" s="244">
        <f>ROUND(I211*H211,2)</f>
        <v>0</v>
      </c>
      <c r="K211" s="240" t="s">
        <v>254</v>
      </c>
      <c r="L211" s="71"/>
      <c r="M211" s="245" t="s">
        <v>21</v>
      </c>
      <c r="N211" s="246" t="s">
        <v>42</v>
      </c>
      <c r="O211" s="46"/>
      <c r="P211" s="230">
        <f>O211*H211</f>
        <v>0</v>
      </c>
      <c r="Q211" s="230">
        <v>0</v>
      </c>
      <c r="R211" s="230">
        <f>Q211*H211</f>
        <v>0</v>
      </c>
      <c r="S211" s="230">
        <v>0</v>
      </c>
      <c r="T211" s="231">
        <f>S211*H211</f>
        <v>0</v>
      </c>
      <c r="AR211" s="23" t="s">
        <v>129</v>
      </c>
      <c r="AT211" s="23" t="s">
        <v>250</v>
      </c>
      <c r="AU211" s="23" t="s">
        <v>81</v>
      </c>
      <c r="AY211" s="23" t="s">
        <v>123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23" t="s">
        <v>79</v>
      </c>
      <c r="BK211" s="232">
        <f>ROUND(I211*H211,2)</f>
        <v>0</v>
      </c>
      <c r="BL211" s="23" t="s">
        <v>129</v>
      </c>
      <c r="BM211" s="23" t="s">
        <v>498</v>
      </c>
    </row>
    <row r="212" s="12" customFormat="1">
      <c r="B212" s="258"/>
      <c r="C212" s="259"/>
      <c r="D212" s="249" t="s">
        <v>256</v>
      </c>
      <c r="E212" s="260" t="s">
        <v>21</v>
      </c>
      <c r="F212" s="261" t="s">
        <v>216</v>
      </c>
      <c r="G212" s="259"/>
      <c r="H212" s="262">
        <v>236</v>
      </c>
      <c r="I212" s="263"/>
      <c r="J212" s="259"/>
      <c r="K212" s="259"/>
      <c r="L212" s="264"/>
      <c r="M212" s="265"/>
      <c r="N212" s="266"/>
      <c r="O212" s="266"/>
      <c r="P212" s="266"/>
      <c r="Q212" s="266"/>
      <c r="R212" s="266"/>
      <c r="S212" s="266"/>
      <c r="T212" s="267"/>
      <c r="AT212" s="268" t="s">
        <v>256</v>
      </c>
      <c r="AU212" s="268" t="s">
        <v>81</v>
      </c>
      <c r="AV212" s="12" t="s">
        <v>81</v>
      </c>
      <c r="AW212" s="12" t="s">
        <v>35</v>
      </c>
      <c r="AX212" s="12" t="s">
        <v>79</v>
      </c>
      <c r="AY212" s="268" t="s">
        <v>123</v>
      </c>
    </row>
    <row r="213" s="1" customFormat="1" ht="25.5" customHeight="1">
      <c r="B213" s="45"/>
      <c r="C213" s="238" t="s">
        <v>499</v>
      </c>
      <c r="D213" s="238" t="s">
        <v>250</v>
      </c>
      <c r="E213" s="239" t="s">
        <v>500</v>
      </c>
      <c r="F213" s="240" t="s">
        <v>501</v>
      </c>
      <c r="G213" s="241" t="s">
        <v>209</v>
      </c>
      <c r="H213" s="242">
        <v>496.5</v>
      </c>
      <c r="I213" s="243"/>
      <c r="J213" s="244">
        <f>ROUND(I213*H213,2)</f>
        <v>0</v>
      </c>
      <c r="K213" s="240" t="s">
        <v>254</v>
      </c>
      <c r="L213" s="71"/>
      <c r="M213" s="245" t="s">
        <v>21</v>
      </c>
      <c r="N213" s="246" t="s">
        <v>42</v>
      </c>
      <c r="O213" s="46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AR213" s="23" t="s">
        <v>129</v>
      </c>
      <c r="AT213" s="23" t="s">
        <v>250</v>
      </c>
      <c r="AU213" s="23" t="s">
        <v>81</v>
      </c>
      <c r="AY213" s="23" t="s">
        <v>123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23" t="s">
        <v>79</v>
      </c>
      <c r="BK213" s="232">
        <f>ROUND(I213*H213,2)</f>
        <v>0</v>
      </c>
      <c r="BL213" s="23" t="s">
        <v>129</v>
      </c>
      <c r="BM213" s="23" t="s">
        <v>502</v>
      </c>
    </row>
    <row r="214" s="12" customFormat="1">
      <c r="B214" s="258"/>
      <c r="C214" s="259"/>
      <c r="D214" s="249" t="s">
        <v>256</v>
      </c>
      <c r="E214" s="260" t="s">
        <v>21</v>
      </c>
      <c r="F214" s="261" t="s">
        <v>503</v>
      </c>
      <c r="G214" s="259"/>
      <c r="H214" s="262">
        <v>496.5</v>
      </c>
      <c r="I214" s="263"/>
      <c r="J214" s="259"/>
      <c r="K214" s="259"/>
      <c r="L214" s="264"/>
      <c r="M214" s="265"/>
      <c r="N214" s="266"/>
      <c r="O214" s="266"/>
      <c r="P214" s="266"/>
      <c r="Q214" s="266"/>
      <c r="R214" s="266"/>
      <c r="S214" s="266"/>
      <c r="T214" s="267"/>
      <c r="AT214" s="268" t="s">
        <v>256</v>
      </c>
      <c r="AU214" s="268" t="s">
        <v>81</v>
      </c>
      <c r="AV214" s="12" t="s">
        <v>81</v>
      </c>
      <c r="AW214" s="12" t="s">
        <v>35</v>
      </c>
      <c r="AX214" s="12" t="s">
        <v>79</v>
      </c>
      <c r="AY214" s="268" t="s">
        <v>123</v>
      </c>
    </row>
    <row r="215" s="1" customFormat="1" ht="38.25" customHeight="1">
      <c r="B215" s="45"/>
      <c r="C215" s="238" t="s">
        <v>504</v>
      </c>
      <c r="D215" s="238" t="s">
        <v>250</v>
      </c>
      <c r="E215" s="239" t="s">
        <v>505</v>
      </c>
      <c r="F215" s="240" t="s">
        <v>506</v>
      </c>
      <c r="G215" s="241" t="s">
        <v>209</v>
      </c>
      <c r="H215" s="242">
        <v>252</v>
      </c>
      <c r="I215" s="243"/>
      <c r="J215" s="244">
        <f>ROUND(I215*H215,2)</f>
        <v>0</v>
      </c>
      <c r="K215" s="240" t="s">
        <v>261</v>
      </c>
      <c r="L215" s="71"/>
      <c r="M215" s="245" t="s">
        <v>21</v>
      </c>
      <c r="N215" s="246" t="s">
        <v>42</v>
      </c>
      <c r="O215" s="46"/>
      <c r="P215" s="230">
        <f>O215*H215</f>
        <v>0</v>
      </c>
      <c r="Q215" s="230">
        <v>0</v>
      </c>
      <c r="R215" s="230">
        <f>Q215*H215</f>
        <v>0</v>
      </c>
      <c r="S215" s="230">
        <v>0</v>
      </c>
      <c r="T215" s="231">
        <f>S215*H215</f>
        <v>0</v>
      </c>
      <c r="AR215" s="23" t="s">
        <v>129</v>
      </c>
      <c r="AT215" s="23" t="s">
        <v>250</v>
      </c>
      <c r="AU215" s="23" t="s">
        <v>81</v>
      </c>
      <c r="AY215" s="23" t="s">
        <v>123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23" t="s">
        <v>79</v>
      </c>
      <c r="BK215" s="232">
        <f>ROUND(I215*H215,2)</f>
        <v>0</v>
      </c>
      <c r="BL215" s="23" t="s">
        <v>129</v>
      </c>
      <c r="BM215" s="23" t="s">
        <v>507</v>
      </c>
    </row>
    <row r="216" s="12" customFormat="1">
      <c r="B216" s="258"/>
      <c r="C216" s="259"/>
      <c r="D216" s="249" t="s">
        <v>256</v>
      </c>
      <c r="E216" s="260" t="s">
        <v>21</v>
      </c>
      <c r="F216" s="261" t="s">
        <v>211</v>
      </c>
      <c r="G216" s="259"/>
      <c r="H216" s="262">
        <v>252</v>
      </c>
      <c r="I216" s="263"/>
      <c r="J216" s="259"/>
      <c r="K216" s="259"/>
      <c r="L216" s="264"/>
      <c r="M216" s="265"/>
      <c r="N216" s="266"/>
      <c r="O216" s="266"/>
      <c r="P216" s="266"/>
      <c r="Q216" s="266"/>
      <c r="R216" s="266"/>
      <c r="S216" s="266"/>
      <c r="T216" s="267"/>
      <c r="AT216" s="268" t="s">
        <v>256</v>
      </c>
      <c r="AU216" s="268" t="s">
        <v>81</v>
      </c>
      <c r="AV216" s="12" t="s">
        <v>81</v>
      </c>
      <c r="AW216" s="12" t="s">
        <v>35</v>
      </c>
      <c r="AX216" s="12" t="s">
        <v>79</v>
      </c>
      <c r="AY216" s="268" t="s">
        <v>123</v>
      </c>
    </row>
    <row r="217" s="1" customFormat="1" ht="25.5" customHeight="1">
      <c r="B217" s="45"/>
      <c r="C217" s="238" t="s">
        <v>508</v>
      </c>
      <c r="D217" s="238" t="s">
        <v>250</v>
      </c>
      <c r="E217" s="239" t="s">
        <v>509</v>
      </c>
      <c r="F217" s="240" t="s">
        <v>510</v>
      </c>
      <c r="G217" s="241" t="s">
        <v>209</v>
      </c>
      <c r="H217" s="242">
        <v>252</v>
      </c>
      <c r="I217" s="243"/>
      <c r="J217" s="244">
        <f>ROUND(I217*H217,2)</f>
        <v>0</v>
      </c>
      <c r="K217" s="240" t="s">
        <v>261</v>
      </c>
      <c r="L217" s="71"/>
      <c r="M217" s="245" t="s">
        <v>21</v>
      </c>
      <c r="N217" s="246" t="s">
        <v>42</v>
      </c>
      <c r="O217" s="46"/>
      <c r="P217" s="230">
        <f>O217*H217</f>
        <v>0</v>
      </c>
      <c r="Q217" s="230">
        <v>0</v>
      </c>
      <c r="R217" s="230">
        <f>Q217*H217</f>
        <v>0</v>
      </c>
      <c r="S217" s="230">
        <v>0</v>
      </c>
      <c r="T217" s="231">
        <f>S217*H217</f>
        <v>0</v>
      </c>
      <c r="AR217" s="23" t="s">
        <v>129</v>
      </c>
      <c r="AT217" s="23" t="s">
        <v>250</v>
      </c>
      <c r="AU217" s="23" t="s">
        <v>81</v>
      </c>
      <c r="AY217" s="23" t="s">
        <v>123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23" t="s">
        <v>79</v>
      </c>
      <c r="BK217" s="232">
        <f>ROUND(I217*H217,2)</f>
        <v>0</v>
      </c>
      <c r="BL217" s="23" t="s">
        <v>129</v>
      </c>
      <c r="BM217" s="23" t="s">
        <v>511</v>
      </c>
    </row>
    <row r="218" s="12" customFormat="1">
      <c r="B218" s="258"/>
      <c r="C218" s="259"/>
      <c r="D218" s="249" t="s">
        <v>256</v>
      </c>
      <c r="E218" s="260" t="s">
        <v>21</v>
      </c>
      <c r="F218" s="261" t="s">
        <v>211</v>
      </c>
      <c r="G218" s="259"/>
      <c r="H218" s="262">
        <v>252</v>
      </c>
      <c r="I218" s="263"/>
      <c r="J218" s="259"/>
      <c r="K218" s="259"/>
      <c r="L218" s="264"/>
      <c r="M218" s="265"/>
      <c r="N218" s="266"/>
      <c r="O218" s="266"/>
      <c r="P218" s="266"/>
      <c r="Q218" s="266"/>
      <c r="R218" s="266"/>
      <c r="S218" s="266"/>
      <c r="T218" s="267"/>
      <c r="AT218" s="268" t="s">
        <v>256</v>
      </c>
      <c r="AU218" s="268" t="s">
        <v>81</v>
      </c>
      <c r="AV218" s="12" t="s">
        <v>81</v>
      </c>
      <c r="AW218" s="12" t="s">
        <v>35</v>
      </c>
      <c r="AX218" s="12" t="s">
        <v>79</v>
      </c>
      <c r="AY218" s="268" t="s">
        <v>123</v>
      </c>
    </row>
    <row r="219" s="1" customFormat="1" ht="25.5" customHeight="1">
      <c r="B219" s="45"/>
      <c r="C219" s="238" t="s">
        <v>512</v>
      </c>
      <c r="D219" s="238" t="s">
        <v>250</v>
      </c>
      <c r="E219" s="239" t="s">
        <v>513</v>
      </c>
      <c r="F219" s="240" t="s">
        <v>514</v>
      </c>
      <c r="G219" s="241" t="s">
        <v>209</v>
      </c>
      <c r="H219" s="242">
        <v>252</v>
      </c>
      <c r="I219" s="243"/>
      <c r="J219" s="244">
        <f>ROUND(I219*H219,2)</f>
        <v>0</v>
      </c>
      <c r="K219" s="240" t="s">
        <v>254</v>
      </c>
      <c r="L219" s="71"/>
      <c r="M219" s="245" t="s">
        <v>21</v>
      </c>
      <c r="N219" s="246" t="s">
        <v>42</v>
      </c>
      <c r="O219" s="46"/>
      <c r="P219" s="230">
        <f>O219*H219</f>
        <v>0</v>
      </c>
      <c r="Q219" s="230">
        <v>0</v>
      </c>
      <c r="R219" s="230">
        <f>Q219*H219</f>
        <v>0</v>
      </c>
      <c r="S219" s="230">
        <v>0</v>
      </c>
      <c r="T219" s="231">
        <f>S219*H219</f>
        <v>0</v>
      </c>
      <c r="AR219" s="23" t="s">
        <v>129</v>
      </c>
      <c r="AT219" s="23" t="s">
        <v>250</v>
      </c>
      <c r="AU219" s="23" t="s">
        <v>81</v>
      </c>
      <c r="AY219" s="23" t="s">
        <v>123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23" t="s">
        <v>79</v>
      </c>
      <c r="BK219" s="232">
        <f>ROUND(I219*H219,2)</f>
        <v>0</v>
      </c>
      <c r="BL219" s="23" t="s">
        <v>129</v>
      </c>
      <c r="BM219" s="23" t="s">
        <v>515</v>
      </c>
    </row>
    <row r="220" s="12" customFormat="1">
      <c r="B220" s="258"/>
      <c r="C220" s="259"/>
      <c r="D220" s="249" t="s">
        <v>256</v>
      </c>
      <c r="E220" s="260" t="s">
        <v>21</v>
      </c>
      <c r="F220" s="261" t="s">
        <v>211</v>
      </c>
      <c r="G220" s="259"/>
      <c r="H220" s="262">
        <v>252</v>
      </c>
      <c r="I220" s="263"/>
      <c r="J220" s="259"/>
      <c r="K220" s="259"/>
      <c r="L220" s="264"/>
      <c r="M220" s="265"/>
      <c r="N220" s="266"/>
      <c r="O220" s="266"/>
      <c r="P220" s="266"/>
      <c r="Q220" s="266"/>
      <c r="R220" s="266"/>
      <c r="S220" s="266"/>
      <c r="T220" s="267"/>
      <c r="AT220" s="268" t="s">
        <v>256</v>
      </c>
      <c r="AU220" s="268" t="s">
        <v>81</v>
      </c>
      <c r="AV220" s="12" t="s">
        <v>81</v>
      </c>
      <c r="AW220" s="12" t="s">
        <v>35</v>
      </c>
      <c r="AX220" s="12" t="s">
        <v>79</v>
      </c>
      <c r="AY220" s="268" t="s">
        <v>123</v>
      </c>
    </row>
    <row r="221" s="1" customFormat="1" ht="38.25" customHeight="1">
      <c r="B221" s="45"/>
      <c r="C221" s="238" t="s">
        <v>516</v>
      </c>
      <c r="D221" s="238" t="s">
        <v>250</v>
      </c>
      <c r="E221" s="239" t="s">
        <v>517</v>
      </c>
      <c r="F221" s="240" t="s">
        <v>518</v>
      </c>
      <c r="G221" s="241" t="s">
        <v>209</v>
      </c>
      <c r="H221" s="242">
        <v>252</v>
      </c>
      <c r="I221" s="243"/>
      <c r="J221" s="244">
        <f>ROUND(I221*H221,2)</f>
        <v>0</v>
      </c>
      <c r="K221" s="240" t="s">
        <v>261</v>
      </c>
      <c r="L221" s="71"/>
      <c r="M221" s="245" t="s">
        <v>21</v>
      </c>
      <c r="N221" s="246" t="s">
        <v>42</v>
      </c>
      <c r="O221" s="46"/>
      <c r="P221" s="230">
        <f>O221*H221</f>
        <v>0</v>
      </c>
      <c r="Q221" s="230">
        <v>0</v>
      </c>
      <c r="R221" s="230">
        <f>Q221*H221</f>
        <v>0</v>
      </c>
      <c r="S221" s="230">
        <v>0</v>
      </c>
      <c r="T221" s="231">
        <f>S221*H221</f>
        <v>0</v>
      </c>
      <c r="AR221" s="23" t="s">
        <v>129</v>
      </c>
      <c r="AT221" s="23" t="s">
        <v>250</v>
      </c>
      <c r="AU221" s="23" t="s">
        <v>81</v>
      </c>
      <c r="AY221" s="23" t="s">
        <v>123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23" t="s">
        <v>79</v>
      </c>
      <c r="BK221" s="232">
        <f>ROUND(I221*H221,2)</f>
        <v>0</v>
      </c>
      <c r="BL221" s="23" t="s">
        <v>129</v>
      </c>
      <c r="BM221" s="23" t="s">
        <v>519</v>
      </c>
    </row>
    <row r="222" s="11" customFormat="1">
      <c r="B222" s="247"/>
      <c r="C222" s="248"/>
      <c r="D222" s="249" t="s">
        <v>256</v>
      </c>
      <c r="E222" s="250" t="s">
        <v>21</v>
      </c>
      <c r="F222" s="251" t="s">
        <v>257</v>
      </c>
      <c r="G222" s="248"/>
      <c r="H222" s="250" t="s">
        <v>21</v>
      </c>
      <c r="I222" s="252"/>
      <c r="J222" s="248"/>
      <c r="K222" s="248"/>
      <c r="L222" s="253"/>
      <c r="M222" s="254"/>
      <c r="N222" s="255"/>
      <c r="O222" s="255"/>
      <c r="P222" s="255"/>
      <c r="Q222" s="255"/>
      <c r="R222" s="255"/>
      <c r="S222" s="255"/>
      <c r="T222" s="256"/>
      <c r="AT222" s="257" t="s">
        <v>256</v>
      </c>
      <c r="AU222" s="257" t="s">
        <v>81</v>
      </c>
      <c r="AV222" s="11" t="s">
        <v>79</v>
      </c>
      <c r="AW222" s="11" t="s">
        <v>35</v>
      </c>
      <c r="AX222" s="11" t="s">
        <v>71</v>
      </c>
      <c r="AY222" s="257" t="s">
        <v>123</v>
      </c>
    </row>
    <row r="223" s="12" customFormat="1">
      <c r="B223" s="258"/>
      <c r="C223" s="259"/>
      <c r="D223" s="249" t="s">
        <v>256</v>
      </c>
      <c r="E223" s="260" t="s">
        <v>211</v>
      </c>
      <c r="F223" s="261" t="s">
        <v>212</v>
      </c>
      <c r="G223" s="259"/>
      <c r="H223" s="262">
        <v>252</v>
      </c>
      <c r="I223" s="263"/>
      <c r="J223" s="259"/>
      <c r="K223" s="259"/>
      <c r="L223" s="264"/>
      <c r="M223" s="265"/>
      <c r="N223" s="266"/>
      <c r="O223" s="266"/>
      <c r="P223" s="266"/>
      <c r="Q223" s="266"/>
      <c r="R223" s="266"/>
      <c r="S223" s="266"/>
      <c r="T223" s="267"/>
      <c r="AT223" s="268" t="s">
        <v>256</v>
      </c>
      <c r="AU223" s="268" t="s">
        <v>81</v>
      </c>
      <c r="AV223" s="12" t="s">
        <v>81</v>
      </c>
      <c r="AW223" s="12" t="s">
        <v>35</v>
      </c>
      <c r="AX223" s="12" t="s">
        <v>79</v>
      </c>
      <c r="AY223" s="268" t="s">
        <v>123</v>
      </c>
    </row>
    <row r="224" s="1" customFormat="1" ht="51" customHeight="1">
      <c r="B224" s="45"/>
      <c r="C224" s="238" t="s">
        <v>520</v>
      </c>
      <c r="D224" s="238" t="s">
        <v>250</v>
      </c>
      <c r="E224" s="239" t="s">
        <v>521</v>
      </c>
      <c r="F224" s="240" t="s">
        <v>522</v>
      </c>
      <c r="G224" s="241" t="s">
        <v>209</v>
      </c>
      <c r="H224" s="242">
        <v>8.5</v>
      </c>
      <c r="I224" s="243"/>
      <c r="J224" s="244">
        <f>ROUND(I224*H224,2)</f>
        <v>0</v>
      </c>
      <c r="K224" s="240" t="s">
        <v>254</v>
      </c>
      <c r="L224" s="71"/>
      <c r="M224" s="245" t="s">
        <v>21</v>
      </c>
      <c r="N224" s="246" t="s">
        <v>42</v>
      </c>
      <c r="O224" s="46"/>
      <c r="P224" s="230">
        <f>O224*H224</f>
        <v>0</v>
      </c>
      <c r="Q224" s="230">
        <v>0.084250000000000005</v>
      </c>
      <c r="R224" s="230">
        <f>Q224*H224</f>
        <v>0.71612500000000001</v>
      </c>
      <c r="S224" s="230">
        <v>0</v>
      </c>
      <c r="T224" s="231">
        <f>S224*H224</f>
        <v>0</v>
      </c>
      <c r="AR224" s="23" t="s">
        <v>129</v>
      </c>
      <c r="AT224" s="23" t="s">
        <v>250</v>
      </c>
      <c r="AU224" s="23" t="s">
        <v>81</v>
      </c>
      <c r="AY224" s="23" t="s">
        <v>123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23" t="s">
        <v>79</v>
      </c>
      <c r="BK224" s="232">
        <f>ROUND(I224*H224,2)</f>
        <v>0</v>
      </c>
      <c r="BL224" s="23" t="s">
        <v>129</v>
      </c>
      <c r="BM224" s="23" t="s">
        <v>523</v>
      </c>
    </row>
    <row r="225" s="12" customFormat="1">
      <c r="B225" s="258"/>
      <c r="C225" s="259"/>
      <c r="D225" s="249" t="s">
        <v>256</v>
      </c>
      <c r="E225" s="260" t="s">
        <v>21</v>
      </c>
      <c r="F225" s="261" t="s">
        <v>214</v>
      </c>
      <c r="G225" s="259"/>
      <c r="H225" s="262">
        <v>8.5</v>
      </c>
      <c r="I225" s="263"/>
      <c r="J225" s="259"/>
      <c r="K225" s="259"/>
      <c r="L225" s="264"/>
      <c r="M225" s="265"/>
      <c r="N225" s="266"/>
      <c r="O225" s="266"/>
      <c r="P225" s="266"/>
      <c r="Q225" s="266"/>
      <c r="R225" s="266"/>
      <c r="S225" s="266"/>
      <c r="T225" s="267"/>
      <c r="AT225" s="268" t="s">
        <v>256</v>
      </c>
      <c r="AU225" s="268" t="s">
        <v>81</v>
      </c>
      <c r="AV225" s="12" t="s">
        <v>81</v>
      </c>
      <c r="AW225" s="12" t="s">
        <v>35</v>
      </c>
      <c r="AX225" s="12" t="s">
        <v>79</v>
      </c>
      <c r="AY225" s="268" t="s">
        <v>123</v>
      </c>
    </row>
    <row r="226" s="1" customFormat="1" ht="16.5" customHeight="1">
      <c r="B226" s="45"/>
      <c r="C226" s="220" t="s">
        <v>524</v>
      </c>
      <c r="D226" s="220" t="s">
        <v>125</v>
      </c>
      <c r="E226" s="221" t="s">
        <v>525</v>
      </c>
      <c r="F226" s="222" t="s">
        <v>526</v>
      </c>
      <c r="G226" s="223" t="s">
        <v>209</v>
      </c>
      <c r="H226" s="224">
        <v>8.9250000000000007</v>
      </c>
      <c r="I226" s="225"/>
      <c r="J226" s="226">
        <f>ROUND(I226*H226,2)</f>
        <v>0</v>
      </c>
      <c r="K226" s="222" t="s">
        <v>21</v>
      </c>
      <c r="L226" s="227"/>
      <c r="M226" s="228" t="s">
        <v>21</v>
      </c>
      <c r="N226" s="229" t="s">
        <v>42</v>
      </c>
      <c r="O226" s="46"/>
      <c r="P226" s="230">
        <f>O226*H226</f>
        <v>0</v>
      </c>
      <c r="Q226" s="230">
        <v>0.13100000000000001</v>
      </c>
      <c r="R226" s="230">
        <f>Q226*H226</f>
        <v>1.1691750000000001</v>
      </c>
      <c r="S226" s="230">
        <v>0</v>
      </c>
      <c r="T226" s="231">
        <f>S226*H226</f>
        <v>0</v>
      </c>
      <c r="AR226" s="23" t="s">
        <v>128</v>
      </c>
      <c r="AT226" s="23" t="s">
        <v>125</v>
      </c>
      <c r="AU226" s="23" t="s">
        <v>81</v>
      </c>
      <c r="AY226" s="23" t="s">
        <v>123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23" t="s">
        <v>79</v>
      </c>
      <c r="BK226" s="232">
        <f>ROUND(I226*H226,2)</f>
        <v>0</v>
      </c>
      <c r="BL226" s="23" t="s">
        <v>129</v>
      </c>
      <c r="BM226" s="23" t="s">
        <v>527</v>
      </c>
    </row>
    <row r="227" s="11" customFormat="1">
      <c r="B227" s="247"/>
      <c r="C227" s="248"/>
      <c r="D227" s="249" t="s">
        <v>256</v>
      </c>
      <c r="E227" s="250" t="s">
        <v>21</v>
      </c>
      <c r="F227" s="251" t="s">
        <v>257</v>
      </c>
      <c r="G227" s="248"/>
      <c r="H227" s="250" t="s">
        <v>21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AT227" s="257" t="s">
        <v>256</v>
      </c>
      <c r="AU227" s="257" t="s">
        <v>81</v>
      </c>
      <c r="AV227" s="11" t="s">
        <v>79</v>
      </c>
      <c r="AW227" s="11" t="s">
        <v>35</v>
      </c>
      <c r="AX227" s="11" t="s">
        <v>71</v>
      </c>
      <c r="AY227" s="257" t="s">
        <v>123</v>
      </c>
    </row>
    <row r="228" s="12" customFormat="1">
      <c r="B228" s="258"/>
      <c r="C228" s="259"/>
      <c r="D228" s="249" t="s">
        <v>256</v>
      </c>
      <c r="E228" s="260" t="s">
        <v>214</v>
      </c>
      <c r="F228" s="261" t="s">
        <v>215</v>
      </c>
      <c r="G228" s="259"/>
      <c r="H228" s="262">
        <v>8.5</v>
      </c>
      <c r="I228" s="263"/>
      <c r="J228" s="259"/>
      <c r="K228" s="259"/>
      <c r="L228" s="264"/>
      <c r="M228" s="265"/>
      <c r="N228" s="266"/>
      <c r="O228" s="266"/>
      <c r="P228" s="266"/>
      <c r="Q228" s="266"/>
      <c r="R228" s="266"/>
      <c r="S228" s="266"/>
      <c r="T228" s="267"/>
      <c r="AT228" s="268" t="s">
        <v>256</v>
      </c>
      <c r="AU228" s="268" t="s">
        <v>81</v>
      </c>
      <c r="AV228" s="12" t="s">
        <v>81</v>
      </c>
      <c r="AW228" s="12" t="s">
        <v>35</v>
      </c>
      <c r="AX228" s="12" t="s">
        <v>79</v>
      </c>
      <c r="AY228" s="268" t="s">
        <v>123</v>
      </c>
    </row>
    <row r="229" s="12" customFormat="1">
      <c r="B229" s="258"/>
      <c r="C229" s="259"/>
      <c r="D229" s="249" t="s">
        <v>256</v>
      </c>
      <c r="E229" s="259"/>
      <c r="F229" s="261" t="s">
        <v>528</v>
      </c>
      <c r="G229" s="259"/>
      <c r="H229" s="262">
        <v>8.9250000000000007</v>
      </c>
      <c r="I229" s="263"/>
      <c r="J229" s="259"/>
      <c r="K229" s="259"/>
      <c r="L229" s="264"/>
      <c r="M229" s="265"/>
      <c r="N229" s="266"/>
      <c r="O229" s="266"/>
      <c r="P229" s="266"/>
      <c r="Q229" s="266"/>
      <c r="R229" s="266"/>
      <c r="S229" s="266"/>
      <c r="T229" s="267"/>
      <c r="AT229" s="268" t="s">
        <v>256</v>
      </c>
      <c r="AU229" s="268" t="s">
        <v>81</v>
      </c>
      <c r="AV229" s="12" t="s">
        <v>81</v>
      </c>
      <c r="AW229" s="12" t="s">
        <v>6</v>
      </c>
      <c r="AX229" s="12" t="s">
        <v>79</v>
      </c>
      <c r="AY229" s="268" t="s">
        <v>123</v>
      </c>
    </row>
    <row r="230" s="1" customFormat="1" ht="51" customHeight="1">
      <c r="B230" s="45"/>
      <c r="C230" s="238" t="s">
        <v>529</v>
      </c>
      <c r="D230" s="238" t="s">
        <v>250</v>
      </c>
      <c r="E230" s="239" t="s">
        <v>530</v>
      </c>
      <c r="F230" s="240" t="s">
        <v>531</v>
      </c>
      <c r="G230" s="241" t="s">
        <v>209</v>
      </c>
      <c r="H230" s="242">
        <v>236</v>
      </c>
      <c r="I230" s="243"/>
      <c r="J230" s="244">
        <f>ROUND(I230*H230,2)</f>
        <v>0</v>
      </c>
      <c r="K230" s="240" t="s">
        <v>261</v>
      </c>
      <c r="L230" s="71"/>
      <c r="M230" s="245" t="s">
        <v>21</v>
      </c>
      <c r="N230" s="246" t="s">
        <v>42</v>
      </c>
      <c r="O230" s="46"/>
      <c r="P230" s="230">
        <f>O230*H230</f>
        <v>0</v>
      </c>
      <c r="Q230" s="230">
        <v>0.085650000000000004</v>
      </c>
      <c r="R230" s="230">
        <f>Q230*H230</f>
        <v>20.2134</v>
      </c>
      <c r="S230" s="230">
        <v>0</v>
      </c>
      <c r="T230" s="231">
        <f>S230*H230</f>
        <v>0</v>
      </c>
      <c r="AR230" s="23" t="s">
        <v>129</v>
      </c>
      <c r="AT230" s="23" t="s">
        <v>250</v>
      </c>
      <c r="AU230" s="23" t="s">
        <v>81</v>
      </c>
      <c r="AY230" s="23" t="s">
        <v>123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23" t="s">
        <v>79</v>
      </c>
      <c r="BK230" s="232">
        <f>ROUND(I230*H230,2)</f>
        <v>0</v>
      </c>
      <c r="BL230" s="23" t="s">
        <v>129</v>
      </c>
      <c r="BM230" s="23" t="s">
        <v>532</v>
      </c>
    </row>
    <row r="231" s="12" customFormat="1">
      <c r="B231" s="258"/>
      <c r="C231" s="259"/>
      <c r="D231" s="249" t="s">
        <v>256</v>
      </c>
      <c r="E231" s="260" t="s">
        <v>21</v>
      </c>
      <c r="F231" s="261" t="s">
        <v>216</v>
      </c>
      <c r="G231" s="259"/>
      <c r="H231" s="262">
        <v>236</v>
      </c>
      <c r="I231" s="263"/>
      <c r="J231" s="259"/>
      <c r="K231" s="259"/>
      <c r="L231" s="264"/>
      <c r="M231" s="265"/>
      <c r="N231" s="266"/>
      <c r="O231" s="266"/>
      <c r="P231" s="266"/>
      <c r="Q231" s="266"/>
      <c r="R231" s="266"/>
      <c r="S231" s="266"/>
      <c r="T231" s="267"/>
      <c r="AT231" s="268" t="s">
        <v>256</v>
      </c>
      <c r="AU231" s="268" t="s">
        <v>81</v>
      </c>
      <c r="AV231" s="12" t="s">
        <v>81</v>
      </c>
      <c r="AW231" s="12" t="s">
        <v>35</v>
      </c>
      <c r="AX231" s="12" t="s">
        <v>79</v>
      </c>
      <c r="AY231" s="268" t="s">
        <v>123</v>
      </c>
    </row>
    <row r="232" s="1" customFormat="1" ht="16.5" customHeight="1">
      <c r="B232" s="45"/>
      <c r="C232" s="220" t="s">
        <v>533</v>
      </c>
      <c r="D232" s="220" t="s">
        <v>125</v>
      </c>
      <c r="E232" s="221" t="s">
        <v>534</v>
      </c>
      <c r="F232" s="222" t="s">
        <v>535</v>
      </c>
      <c r="G232" s="223" t="s">
        <v>209</v>
      </c>
      <c r="H232" s="224">
        <v>247.80000000000001</v>
      </c>
      <c r="I232" s="225"/>
      <c r="J232" s="226">
        <f>ROUND(I232*H232,2)</f>
        <v>0</v>
      </c>
      <c r="K232" s="222" t="s">
        <v>21</v>
      </c>
      <c r="L232" s="227"/>
      <c r="M232" s="228" t="s">
        <v>21</v>
      </c>
      <c r="N232" s="229" t="s">
        <v>42</v>
      </c>
      <c r="O232" s="46"/>
      <c r="P232" s="230">
        <f>O232*H232</f>
        <v>0</v>
      </c>
      <c r="Q232" s="230">
        <v>0.17599999999999999</v>
      </c>
      <c r="R232" s="230">
        <f>Q232*H232</f>
        <v>43.6128</v>
      </c>
      <c r="S232" s="230">
        <v>0</v>
      </c>
      <c r="T232" s="231">
        <f>S232*H232</f>
        <v>0</v>
      </c>
      <c r="AR232" s="23" t="s">
        <v>128</v>
      </c>
      <c r="AT232" s="23" t="s">
        <v>125</v>
      </c>
      <c r="AU232" s="23" t="s">
        <v>81</v>
      </c>
      <c r="AY232" s="23" t="s">
        <v>123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23" t="s">
        <v>79</v>
      </c>
      <c r="BK232" s="232">
        <f>ROUND(I232*H232,2)</f>
        <v>0</v>
      </c>
      <c r="BL232" s="23" t="s">
        <v>129</v>
      </c>
      <c r="BM232" s="23" t="s">
        <v>536</v>
      </c>
    </row>
    <row r="233" s="11" customFormat="1">
      <c r="B233" s="247"/>
      <c r="C233" s="248"/>
      <c r="D233" s="249" t="s">
        <v>256</v>
      </c>
      <c r="E233" s="250" t="s">
        <v>21</v>
      </c>
      <c r="F233" s="251" t="s">
        <v>257</v>
      </c>
      <c r="G233" s="248"/>
      <c r="H233" s="250" t="s">
        <v>21</v>
      </c>
      <c r="I233" s="252"/>
      <c r="J233" s="248"/>
      <c r="K233" s="248"/>
      <c r="L233" s="253"/>
      <c r="M233" s="254"/>
      <c r="N233" s="255"/>
      <c r="O233" s="255"/>
      <c r="P233" s="255"/>
      <c r="Q233" s="255"/>
      <c r="R233" s="255"/>
      <c r="S233" s="255"/>
      <c r="T233" s="256"/>
      <c r="AT233" s="257" t="s">
        <v>256</v>
      </c>
      <c r="AU233" s="257" t="s">
        <v>81</v>
      </c>
      <c r="AV233" s="11" t="s">
        <v>79</v>
      </c>
      <c r="AW233" s="11" t="s">
        <v>35</v>
      </c>
      <c r="AX233" s="11" t="s">
        <v>71</v>
      </c>
      <c r="AY233" s="257" t="s">
        <v>123</v>
      </c>
    </row>
    <row r="234" s="12" customFormat="1">
      <c r="B234" s="258"/>
      <c r="C234" s="259"/>
      <c r="D234" s="249" t="s">
        <v>256</v>
      </c>
      <c r="E234" s="260" t="s">
        <v>216</v>
      </c>
      <c r="F234" s="261" t="s">
        <v>217</v>
      </c>
      <c r="G234" s="259"/>
      <c r="H234" s="262">
        <v>236</v>
      </c>
      <c r="I234" s="263"/>
      <c r="J234" s="259"/>
      <c r="K234" s="259"/>
      <c r="L234" s="264"/>
      <c r="M234" s="265"/>
      <c r="N234" s="266"/>
      <c r="O234" s="266"/>
      <c r="P234" s="266"/>
      <c r="Q234" s="266"/>
      <c r="R234" s="266"/>
      <c r="S234" s="266"/>
      <c r="T234" s="267"/>
      <c r="AT234" s="268" t="s">
        <v>256</v>
      </c>
      <c r="AU234" s="268" t="s">
        <v>81</v>
      </c>
      <c r="AV234" s="12" t="s">
        <v>81</v>
      </c>
      <c r="AW234" s="12" t="s">
        <v>35</v>
      </c>
      <c r="AX234" s="12" t="s">
        <v>79</v>
      </c>
      <c r="AY234" s="268" t="s">
        <v>123</v>
      </c>
    </row>
    <row r="235" s="12" customFormat="1">
      <c r="B235" s="258"/>
      <c r="C235" s="259"/>
      <c r="D235" s="249" t="s">
        <v>256</v>
      </c>
      <c r="E235" s="259"/>
      <c r="F235" s="261" t="s">
        <v>537</v>
      </c>
      <c r="G235" s="259"/>
      <c r="H235" s="262">
        <v>247.80000000000001</v>
      </c>
      <c r="I235" s="263"/>
      <c r="J235" s="259"/>
      <c r="K235" s="259"/>
      <c r="L235" s="264"/>
      <c r="M235" s="265"/>
      <c r="N235" s="266"/>
      <c r="O235" s="266"/>
      <c r="P235" s="266"/>
      <c r="Q235" s="266"/>
      <c r="R235" s="266"/>
      <c r="S235" s="266"/>
      <c r="T235" s="267"/>
      <c r="AT235" s="268" t="s">
        <v>256</v>
      </c>
      <c r="AU235" s="268" t="s">
        <v>81</v>
      </c>
      <c r="AV235" s="12" t="s">
        <v>81</v>
      </c>
      <c r="AW235" s="12" t="s">
        <v>6</v>
      </c>
      <c r="AX235" s="12" t="s">
        <v>79</v>
      </c>
      <c r="AY235" s="268" t="s">
        <v>123</v>
      </c>
    </row>
    <row r="236" s="10" customFormat="1" ht="29.88" customHeight="1">
      <c r="B236" s="204"/>
      <c r="C236" s="205"/>
      <c r="D236" s="206" t="s">
        <v>70</v>
      </c>
      <c r="E236" s="218" t="s">
        <v>153</v>
      </c>
      <c r="F236" s="218" t="s">
        <v>538</v>
      </c>
      <c r="G236" s="205"/>
      <c r="H236" s="205"/>
      <c r="I236" s="208"/>
      <c r="J236" s="219">
        <f>BK236</f>
        <v>0</v>
      </c>
      <c r="K236" s="205"/>
      <c r="L236" s="210"/>
      <c r="M236" s="211"/>
      <c r="N236" s="212"/>
      <c r="O236" s="212"/>
      <c r="P236" s="213">
        <f>SUM(P237:P280)</f>
        <v>0</v>
      </c>
      <c r="Q236" s="212"/>
      <c r="R236" s="213">
        <f>SUM(R237:R280)</f>
        <v>50.930164619999999</v>
      </c>
      <c r="S236" s="212"/>
      <c r="T236" s="214">
        <f>SUM(T237:T280)</f>
        <v>9.9299999999999997</v>
      </c>
      <c r="AR236" s="215" t="s">
        <v>79</v>
      </c>
      <c r="AT236" s="216" t="s">
        <v>70</v>
      </c>
      <c r="AU236" s="216" t="s">
        <v>79</v>
      </c>
      <c r="AY236" s="215" t="s">
        <v>123</v>
      </c>
      <c r="BK236" s="217">
        <f>SUM(BK237:BK280)</f>
        <v>0</v>
      </c>
    </row>
    <row r="237" s="1" customFormat="1" ht="25.5" customHeight="1">
      <c r="B237" s="45"/>
      <c r="C237" s="238" t="s">
        <v>539</v>
      </c>
      <c r="D237" s="238" t="s">
        <v>250</v>
      </c>
      <c r="E237" s="239" t="s">
        <v>540</v>
      </c>
      <c r="F237" s="240" t="s">
        <v>541</v>
      </c>
      <c r="G237" s="241" t="s">
        <v>168</v>
      </c>
      <c r="H237" s="242">
        <v>5</v>
      </c>
      <c r="I237" s="243"/>
      <c r="J237" s="244">
        <f>ROUND(I237*H237,2)</f>
        <v>0</v>
      </c>
      <c r="K237" s="240" t="s">
        <v>254</v>
      </c>
      <c r="L237" s="71"/>
      <c r="M237" s="245" t="s">
        <v>21</v>
      </c>
      <c r="N237" s="246" t="s">
        <v>42</v>
      </c>
      <c r="O237" s="46"/>
      <c r="P237" s="230">
        <f>O237*H237</f>
        <v>0</v>
      </c>
      <c r="Q237" s="230">
        <v>0.00069999999999999999</v>
      </c>
      <c r="R237" s="230">
        <f>Q237*H237</f>
        <v>0.0035000000000000001</v>
      </c>
      <c r="S237" s="230">
        <v>0</v>
      </c>
      <c r="T237" s="231">
        <f>S237*H237</f>
        <v>0</v>
      </c>
      <c r="AR237" s="23" t="s">
        <v>129</v>
      </c>
      <c r="AT237" s="23" t="s">
        <v>250</v>
      </c>
      <c r="AU237" s="23" t="s">
        <v>81</v>
      </c>
      <c r="AY237" s="23" t="s">
        <v>123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23" t="s">
        <v>79</v>
      </c>
      <c r="BK237" s="232">
        <f>ROUND(I237*H237,2)</f>
        <v>0</v>
      </c>
      <c r="BL237" s="23" t="s">
        <v>129</v>
      </c>
      <c r="BM237" s="23" t="s">
        <v>542</v>
      </c>
    </row>
    <row r="238" s="1" customFormat="1" ht="16.5" customHeight="1">
      <c r="B238" s="45"/>
      <c r="C238" s="220" t="s">
        <v>543</v>
      </c>
      <c r="D238" s="220" t="s">
        <v>125</v>
      </c>
      <c r="E238" s="221" t="s">
        <v>544</v>
      </c>
      <c r="F238" s="222" t="s">
        <v>545</v>
      </c>
      <c r="G238" s="223" t="s">
        <v>168</v>
      </c>
      <c r="H238" s="224">
        <v>2</v>
      </c>
      <c r="I238" s="225"/>
      <c r="J238" s="226">
        <f>ROUND(I238*H238,2)</f>
        <v>0</v>
      </c>
      <c r="K238" s="222" t="s">
        <v>254</v>
      </c>
      <c r="L238" s="227"/>
      <c r="M238" s="228" t="s">
        <v>21</v>
      </c>
      <c r="N238" s="229" t="s">
        <v>42</v>
      </c>
      <c r="O238" s="46"/>
      <c r="P238" s="230">
        <f>O238*H238</f>
        <v>0</v>
      </c>
      <c r="Q238" s="230">
        <v>0.0035999999999999999</v>
      </c>
      <c r="R238" s="230">
        <f>Q238*H238</f>
        <v>0.0071999999999999998</v>
      </c>
      <c r="S238" s="230">
        <v>0</v>
      </c>
      <c r="T238" s="231">
        <f>S238*H238</f>
        <v>0</v>
      </c>
      <c r="AR238" s="23" t="s">
        <v>128</v>
      </c>
      <c r="AT238" s="23" t="s">
        <v>125</v>
      </c>
      <c r="AU238" s="23" t="s">
        <v>81</v>
      </c>
      <c r="AY238" s="23" t="s">
        <v>123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23" t="s">
        <v>79</v>
      </c>
      <c r="BK238" s="232">
        <f>ROUND(I238*H238,2)</f>
        <v>0</v>
      </c>
      <c r="BL238" s="23" t="s">
        <v>129</v>
      </c>
      <c r="BM238" s="23" t="s">
        <v>546</v>
      </c>
    </row>
    <row r="239" s="1" customFormat="1" ht="16.5" customHeight="1">
      <c r="B239" s="45"/>
      <c r="C239" s="220" t="s">
        <v>547</v>
      </c>
      <c r="D239" s="220" t="s">
        <v>125</v>
      </c>
      <c r="E239" s="221" t="s">
        <v>548</v>
      </c>
      <c r="F239" s="222" t="s">
        <v>549</v>
      </c>
      <c r="G239" s="223" t="s">
        <v>168</v>
      </c>
      <c r="H239" s="224">
        <v>2</v>
      </c>
      <c r="I239" s="225"/>
      <c r="J239" s="226">
        <f>ROUND(I239*H239,2)</f>
        <v>0</v>
      </c>
      <c r="K239" s="222" t="s">
        <v>261</v>
      </c>
      <c r="L239" s="227"/>
      <c r="M239" s="228" t="s">
        <v>21</v>
      </c>
      <c r="N239" s="229" t="s">
        <v>42</v>
      </c>
      <c r="O239" s="46"/>
      <c r="P239" s="230">
        <f>O239*H239</f>
        <v>0</v>
      </c>
      <c r="Q239" s="230">
        <v>0.0012999999999999999</v>
      </c>
      <c r="R239" s="230">
        <f>Q239*H239</f>
        <v>0.0025999999999999999</v>
      </c>
      <c r="S239" s="230">
        <v>0</v>
      </c>
      <c r="T239" s="231">
        <f>S239*H239</f>
        <v>0</v>
      </c>
      <c r="AR239" s="23" t="s">
        <v>128</v>
      </c>
      <c r="AT239" s="23" t="s">
        <v>125</v>
      </c>
      <c r="AU239" s="23" t="s">
        <v>81</v>
      </c>
      <c r="AY239" s="23" t="s">
        <v>123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23" t="s">
        <v>79</v>
      </c>
      <c r="BK239" s="232">
        <f>ROUND(I239*H239,2)</f>
        <v>0</v>
      </c>
      <c r="BL239" s="23" t="s">
        <v>129</v>
      </c>
      <c r="BM239" s="23" t="s">
        <v>550</v>
      </c>
    </row>
    <row r="240" s="1" customFormat="1" ht="16.5" customHeight="1">
      <c r="B240" s="45"/>
      <c r="C240" s="220" t="s">
        <v>551</v>
      </c>
      <c r="D240" s="220" t="s">
        <v>125</v>
      </c>
      <c r="E240" s="221" t="s">
        <v>552</v>
      </c>
      <c r="F240" s="222" t="s">
        <v>553</v>
      </c>
      <c r="G240" s="223" t="s">
        <v>168</v>
      </c>
      <c r="H240" s="224">
        <v>1</v>
      </c>
      <c r="I240" s="225"/>
      <c r="J240" s="226">
        <f>ROUND(I240*H240,2)</f>
        <v>0</v>
      </c>
      <c r="K240" s="222" t="s">
        <v>261</v>
      </c>
      <c r="L240" s="227"/>
      <c r="M240" s="228" t="s">
        <v>21</v>
      </c>
      <c r="N240" s="229" t="s">
        <v>42</v>
      </c>
      <c r="O240" s="46"/>
      <c r="P240" s="230">
        <f>O240*H240</f>
        <v>0</v>
      </c>
      <c r="Q240" s="230">
        <v>0.00059999999999999995</v>
      </c>
      <c r="R240" s="230">
        <f>Q240*H240</f>
        <v>0.00059999999999999995</v>
      </c>
      <c r="S240" s="230">
        <v>0</v>
      </c>
      <c r="T240" s="231">
        <f>S240*H240</f>
        <v>0</v>
      </c>
      <c r="AR240" s="23" t="s">
        <v>128</v>
      </c>
      <c r="AT240" s="23" t="s">
        <v>125</v>
      </c>
      <c r="AU240" s="23" t="s">
        <v>81</v>
      </c>
      <c r="AY240" s="23" t="s">
        <v>123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23" t="s">
        <v>79</v>
      </c>
      <c r="BK240" s="232">
        <f>ROUND(I240*H240,2)</f>
        <v>0</v>
      </c>
      <c r="BL240" s="23" t="s">
        <v>129</v>
      </c>
      <c r="BM240" s="23" t="s">
        <v>554</v>
      </c>
    </row>
    <row r="241" s="12" customFormat="1">
      <c r="B241" s="258"/>
      <c r="C241" s="259"/>
      <c r="D241" s="249" t="s">
        <v>256</v>
      </c>
      <c r="E241" s="259"/>
      <c r="F241" s="261" t="s">
        <v>555</v>
      </c>
      <c r="G241" s="259"/>
      <c r="H241" s="262">
        <v>1</v>
      </c>
      <c r="I241" s="263"/>
      <c r="J241" s="259"/>
      <c r="K241" s="259"/>
      <c r="L241" s="264"/>
      <c r="M241" s="265"/>
      <c r="N241" s="266"/>
      <c r="O241" s="266"/>
      <c r="P241" s="266"/>
      <c r="Q241" s="266"/>
      <c r="R241" s="266"/>
      <c r="S241" s="266"/>
      <c r="T241" s="267"/>
      <c r="AT241" s="268" t="s">
        <v>256</v>
      </c>
      <c r="AU241" s="268" t="s">
        <v>81</v>
      </c>
      <c r="AV241" s="12" t="s">
        <v>81</v>
      </c>
      <c r="AW241" s="12" t="s">
        <v>6</v>
      </c>
      <c r="AX241" s="12" t="s">
        <v>79</v>
      </c>
      <c r="AY241" s="268" t="s">
        <v>123</v>
      </c>
    </row>
    <row r="242" s="1" customFormat="1" ht="16.5" customHeight="1">
      <c r="B242" s="45"/>
      <c r="C242" s="220" t="s">
        <v>556</v>
      </c>
      <c r="D242" s="220" t="s">
        <v>125</v>
      </c>
      <c r="E242" s="221" t="s">
        <v>557</v>
      </c>
      <c r="F242" s="222" t="s">
        <v>558</v>
      </c>
      <c r="G242" s="223" t="s">
        <v>168</v>
      </c>
      <c r="H242" s="224">
        <v>4</v>
      </c>
      <c r="I242" s="225"/>
      <c r="J242" s="226">
        <f>ROUND(I242*H242,2)</f>
        <v>0</v>
      </c>
      <c r="K242" s="222" t="s">
        <v>254</v>
      </c>
      <c r="L242" s="227"/>
      <c r="M242" s="228" t="s">
        <v>21</v>
      </c>
      <c r="N242" s="229" t="s">
        <v>42</v>
      </c>
      <c r="O242" s="46"/>
      <c r="P242" s="230">
        <f>O242*H242</f>
        <v>0</v>
      </c>
      <c r="Q242" s="230">
        <v>0.0061000000000000004</v>
      </c>
      <c r="R242" s="230">
        <f>Q242*H242</f>
        <v>0.024400000000000002</v>
      </c>
      <c r="S242" s="230">
        <v>0</v>
      </c>
      <c r="T242" s="231">
        <f>S242*H242</f>
        <v>0</v>
      </c>
      <c r="AR242" s="23" t="s">
        <v>128</v>
      </c>
      <c r="AT242" s="23" t="s">
        <v>125</v>
      </c>
      <c r="AU242" s="23" t="s">
        <v>81</v>
      </c>
      <c r="AY242" s="23" t="s">
        <v>123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23" t="s">
        <v>79</v>
      </c>
      <c r="BK242" s="232">
        <f>ROUND(I242*H242,2)</f>
        <v>0</v>
      </c>
      <c r="BL242" s="23" t="s">
        <v>129</v>
      </c>
      <c r="BM242" s="23" t="s">
        <v>559</v>
      </c>
    </row>
    <row r="243" s="1" customFormat="1" ht="16.5" customHeight="1">
      <c r="B243" s="45"/>
      <c r="C243" s="220" t="s">
        <v>230</v>
      </c>
      <c r="D243" s="220" t="s">
        <v>125</v>
      </c>
      <c r="E243" s="221" t="s">
        <v>560</v>
      </c>
      <c r="F243" s="222" t="s">
        <v>561</v>
      </c>
      <c r="G243" s="223" t="s">
        <v>168</v>
      </c>
      <c r="H243" s="224">
        <v>4</v>
      </c>
      <c r="I243" s="225"/>
      <c r="J243" s="226">
        <f>ROUND(I243*H243,2)</f>
        <v>0</v>
      </c>
      <c r="K243" s="222" t="s">
        <v>254</v>
      </c>
      <c r="L243" s="227"/>
      <c r="M243" s="228" t="s">
        <v>21</v>
      </c>
      <c r="N243" s="229" t="s">
        <v>42</v>
      </c>
      <c r="O243" s="46"/>
      <c r="P243" s="230">
        <f>O243*H243</f>
        <v>0</v>
      </c>
      <c r="Q243" s="230">
        <v>0.0030000000000000001</v>
      </c>
      <c r="R243" s="230">
        <f>Q243*H243</f>
        <v>0.012</v>
      </c>
      <c r="S243" s="230">
        <v>0</v>
      </c>
      <c r="T243" s="231">
        <f>S243*H243</f>
        <v>0</v>
      </c>
      <c r="AR243" s="23" t="s">
        <v>128</v>
      </c>
      <c r="AT243" s="23" t="s">
        <v>125</v>
      </c>
      <c r="AU243" s="23" t="s">
        <v>81</v>
      </c>
      <c r="AY243" s="23" t="s">
        <v>123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23" t="s">
        <v>79</v>
      </c>
      <c r="BK243" s="232">
        <f>ROUND(I243*H243,2)</f>
        <v>0</v>
      </c>
      <c r="BL243" s="23" t="s">
        <v>129</v>
      </c>
      <c r="BM243" s="23" t="s">
        <v>562</v>
      </c>
    </row>
    <row r="244" s="1" customFormat="1" ht="16.5" customHeight="1">
      <c r="B244" s="45"/>
      <c r="C244" s="220" t="s">
        <v>563</v>
      </c>
      <c r="D244" s="220" t="s">
        <v>125</v>
      </c>
      <c r="E244" s="221" t="s">
        <v>564</v>
      </c>
      <c r="F244" s="222" t="s">
        <v>565</v>
      </c>
      <c r="G244" s="223" t="s">
        <v>168</v>
      </c>
      <c r="H244" s="224">
        <v>4</v>
      </c>
      <c r="I244" s="225"/>
      <c r="J244" s="226">
        <f>ROUND(I244*H244,2)</f>
        <v>0</v>
      </c>
      <c r="K244" s="222" t="s">
        <v>254</v>
      </c>
      <c r="L244" s="227"/>
      <c r="M244" s="228" t="s">
        <v>21</v>
      </c>
      <c r="N244" s="229" t="s">
        <v>42</v>
      </c>
      <c r="O244" s="46"/>
      <c r="P244" s="230">
        <f>O244*H244</f>
        <v>0</v>
      </c>
      <c r="Q244" s="230">
        <v>0.00010000000000000001</v>
      </c>
      <c r="R244" s="230">
        <f>Q244*H244</f>
        <v>0.00040000000000000002</v>
      </c>
      <c r="S244" s="230">
        <v>0</v>
      </c>
      <c r="T244" s="231">
        <f>S244*H244</f>
        <v>0</v>
      </c>
      <c r="AR244" s="23" t="s">
        <v>128</v>
      </c>
      <c r="AT244" s="23" t="s">
        <v>125</v>
      </c>
      <c r="AU244" s="23" t="s">
        <v>81</v>
      </c>
      <c r="AY244" s="23" t="s">
        <v>123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23" t="s">
        <v>79</v>
      </c>
      <c r="BK244" s="232">
        <f>ROUND(I244*H244,2)</f>
        <v>0</v>
      </c>
      <c r="BL244" s="23" t="s">
        <v>129</v>
      </c>
      <c r="BM244" s="23" t="s">
        <v>566</v>
      </c>
    </row>
    <row r="245" s="1" customFormat="1" ht="25.5" customHeight="1">
      <c r="B245" s="45"/>
      <c r="C245" s="238" t="s">
        <v>567</v>
      </c>
      <c r="D245" s="238" t="s">
        <v>250</v>
      </c>
      <c r="E245" s="239" t="s">
        <v>568</v>
      </c>
      <c r="F245" s="240" t="s">
        <v>569</v>
      </c>
      <c r="G245" s="241" t="s">
        <v>227</v>
      </c>
      <c r="H245" s="242">
        <v>70</v>
      </c>
      <c r="I245" s="243"/>
      <c r="J245" s="244">
        <f>ROUND(I245*H245,2)</f>
        <v>0</v>
      </c>
      <c r="K245" s="240" t="s">
        <v>261</v>
      </c>
      <c r="L245" s="71"/>
      <c r="M245" s="245" t="s">
        <v>21</v>
      </c>
      <c r="N245" s="246" t="s">
        <v>42</v>
      </c>
      <c r="O245" s="46"/>
      <c r="P245" s="230">
        <f>O245*H245</f>
        <v>0</v>
      </c>
      <c r="Q245" s="230">
        <v>0.00020000000000000001</v>
      </c>
      <c r="R245" s="230">
        <f>Q245*H245</f>
        <v>0.014</v>
      </c>
      <c r="S245" s="230">
        <v>0</v>
      </c>
      <c r="T245" s="231">
        <f>S245*H245</f>
        <v>0</v>
      </c>
      <c r="AR245" s="23" t="s">
        <v>129</v>
      </c>
      <c r="AT245" s="23" t="s">
        <v>250</v>
      </c>
      <c r="AU245" s="23" t="s">
        <v>81</v>
      </c>
      <c r="AY245" s="23" t="s">
        <v>123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23" t="s">
        <v>79</v>
      </c>
      <c r="BK245" s="232">
        <f>ROUND(I245*H245,2)</f>
        <v>0</v>
      </c>
      <c r="BL245" s="23" t="s">
        <v>129</v>
      </c>
      <c r="BM245" s="23" t="s">
        <v>570</v>
      </c>
    </row>
    <row r="246" s="11" customFormat="1">
      <c r="B246" s="247"/>
      <c r="C246" s="248"/>
      <c r="D246" s="249" t="s">
        <v>256</v>
      </c>
      <c r="E246" s="250" t="s">
        <v>21</v>
      </c>
      <c r="F246" s="251" t="s">
        <v>571</v>
      </c>
      <c r="G246" s="248"/>
      <c r="H246" s="250" t="s">
        <v>21</v>
      </c>
      <c r="I246" s="252"/>
      <c r="J246" s="248"/>
      <c r="K246" s="248"/>
      <c r="L246" s="253"/>
      <c r="M246" s="254"/>
      <c r="N246" s="255"/>
      <c r="O246" s="255"/>
      <c r="P246" s="255"/>
      <c r="Q246" s="255"/>
      <c r="R246" s="255"/>
      <c r="S246" s="255"/>
      <c r="T246" s="256"/>
      <c r="AT246" s="257" t="s">
        <v>256</v>
      </c>
      <c r="AU246" s="257" t="s">
        <v>81</v>
      </c>
      <c r="AV246" s="11" t="s">
        <v>79</v>
      </c>
      <c r="AW246" s="11" t="s">
        <v>35</v>
      </c>
      <c r="AX246" s="11" t="s">
        <v>71</v>
      </c>
      <c r="AY246" s="257" t="s">
        <v>123</v>
      </c>
    </row>
    <row r="247" s="12" customFormat="1">
      <c r="B247" s="258"/>
      <c r="C247" s="259"/>
      <c r="D247" s="249" t="s">
        <v>256</v>
      </c>
      <c r="E247" s="260" t="s">
        <v>229</v>
      </c>
      <c r="F247" s="261" t="s">
        <v>572</v>
      </c>
      <c r="G247" s="259"/>
      <c r="H247" s="262">
        <v>70</v>
      </c>
      <c r="I247" s="263"/>
      <c r="J247" s="259"/>
      <c r="K247" s="259"/>
      <c r="L247" s="264"/>
      <c r="M247" s="265"/>
      <c r="N247" s="266"/>
      <c r="O247" s="266"/>
      <c r="P247" s="266"/>
      <c r="Q247" s="266"/>
      <c r="R247" s="266"/>
      <c r="S247" s="266"/>
      <c r="T247" s="267"/>
      <c r="AT247" s="268" t="s">
        <v>256</v>
      </c>
      <c r="AU247" s="268" t="s">
        <v>81</v>
      </c>
      <c r="AV247" s="12" t="s">
        <v>81</v>
      </c>
      <c r="AW247" s="12" t="s">
        <v>35</v>
      </c>
      <c r="AX247" s="12" t="s">
        <v>79</v>
      </c>
      <c r="AY247" s="268" t="s">
        <v>123</v>
      </c>
    </row>
    <row r="248" s="1" customFormat="1" ht="25.5" customHeight="1">
      <c r="B248" s="45"/>
      <c r="C248" s="238" t="s">
        <v>573</v>
      </c>
      <c r="D248" s="238" t="s">
        <v>250</v>
      </c>
      <c r="E248" s="239" t="s">
        <v>574</v>
      </c>
      <c r="F248" s="240" t="s">
        <v>575</v>
      </c>
      <c r="G248" s="241" t="s">
        <v>209</v>
      </c>
      <c r="H248" s="242">
        <v>1</v>
      </c>
      <c r="I248" s="243"/>
      <c r="J248" s="244">
        <f>ROUND(I248*H248,2)</f>
        <v>0</v>
      </c>
      <c r="K248" s="240" t="s">
        <v>261</v>
      </c>
      <c r="L248" s="71"/>
      <c r="M248" s="245" t="s">
        <v>21</v>
      </c>
      <c r="N248" s="246" t="s">
        <v>42</v>
      </c>
      <c r="O248" s="46"/>
      <c r="P248" s="230">
        <f>O248*H248</f>
        <v>0</v>
      </c>
      <c r="Q248" s="230">
        <v>0.0016000000000000001</v>
      </c>
      <c r="R248" s="230">
        <f>Q248*H248</f>
        <v>0.0016000000000000001</v>
      </c>
      <c r="S248" s="230">
        <v>0</v>
      </c>
      <c r="T248" s="231">
        <f>S248*H248</f>
        <v>0</v>
      </c>
      <c r="AR248" s="23" t="s">
        <v>129</v>
      </c>
      <c r="AT248" s="23" t="s">
        <v>250</v>
      </c>
      <c r="AU248" s="23" t="s">
        <v>81</v>
      </c>
      <c r="AY248" s="23" t="s">
        <v>123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23" t="s">
        <v>79</v>
      </c>
      <c r="BK248" s="232">
        <f>ROUND(I248*H248,2)</f>
        <v>0</v>
      </c>
      <c r="BL248" s="23" t="s">
        <v>129</v>
      </c>
      <c r="BM248" s="23" t="s">
        <v>576</v>
      </c>
    </row>
    <row r="249" s="12" customFormat="1">
      <c r="B249" s="258"/>
      <c r="C249" s="259"/>
      <c r="D249" s="249" t="s">
        <v>256</v>
      </c>
      <c r="E249" s="260" t="s">
        <v>21</v>
      </c>
      <c r="F249" s="261" t="s">
        <v>79</v>
      </c>
      <c r="G249" s="259"/>
      <c r="H249" s="262">
        <v>1</v>
      </c>
      <c r="I249" s="263"/>
      <c r="J249" s="259"/>
      <c r="K249" s="259"/>
      <c r="L249" s="264"/>
      <c r="M249" s="265"/>
      <c r="N249" s="266"/>
      <c r="O249" s="266"/>
      <c r="P249" s="266"/>
      <c r="Q249" s="266"/>
      <c r="R249" s="266"/>
      <c r="S249" s="266"/>
      <c r="T249" s="267"/>
      <c r="AT249" s="268" t="s">
        <v>256</v>
      </c>
      <c r="AU249" s="268" t="s">
        <v>81</v>
      </c>
      <c r="AV249" s="12" t="s">
        <v>81</v>
      </c>
      <c r="AW249" s="12" t="s">
        <v>35</v>
      </c>
      <c r="AX249" s="12" t="s">
        <v>79</v>
      </c>
      <c r="AY249" s="268" t="s">
        <v>123</v>
      </c>
    </row>
    <row r="250" s="1" customFormat="1" ht="16.5" customHeight="1">
      <c r="B250" s="45"/>
      <c r="C250" s="220" t="s">
        <v>577</v>
      </c>
      <c r="D250" s="220" t="s">
        <v>125</v>
      </c>
      <c r="E250" s="221" t="s">
        <v>578</v>
      </c>
      <c r="F250" s="222" t="s">
        <v>579</v>
      </c>
      <c r="G250" s="223" t="s">
        <v>227</v>
      </c>
      <c r="H250" s="224">
        <v>16.800000000000001</v>
      </c>
      <c r="I250" s="225"/>
      <c r="J250" s="226">
        <f>ROUND(I250*H250,2)</f>
        <v>0</v>
      </c>
      <c r="K250" s="222" t="s">
        <v>21</v>
      </c>
      <c r="L250" s="227"/>
      <c r="M250" s="228" t="s">
        <v>21</v>
      </c>
      <c r="N250" s="229" t="s">
        <v>42</v>
      </c>
      <c r="O250" s="46"/>
      <c r="P250" s="230">
        <f>O250*H250</f>
        <v>0</v>
      </c>
      <c r="Q250" s="230">
        <v>0</v>
      </c>
      <c r="R250" s="230">
        <f>Q250*H250</f>
        <v>0</v>
      </c>
      <c r="S250" s="230">
        <v>0</v>
      </c>
      <c r="T250" s="231">
        <f>S250*H250</f>
        <v>0</v>
      </c>
      <c r="AR250" s="23" t="s">
        <v>128</v>
      </c>
      <c r="AT250" s="23" t="s">
        <v>125</v>
      </c>
      <c r="AU250" s="23" t="s">
        <v>81</v>
      </c>
      <c r="AY250" s="23" t="s">
        <v>123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23" t="s">
        <v>79</v>
      </c>
      <c r="BK250" s="232">
        <f>ROUND(I250*H250,2)</f>
        <v>0</v>
      </c>
      <c r="BL250" s="23" t="s">
        <v>129</v>
      </c>
      <c r="BM250" s="23" t="s">
        <v>580</v>
      </c>
    </row>
    <row r="251" s="11" customFormat="1">
      <c r="B251" s="247"/>
      <c r="C251" s="248"/>
      <c r="D251" s="249" t="s">
        <v>256</v>
      </c>
      <c r="E251" s="250" t="s">
        <v>21</v>
      </c>
      <c r="F251" s="251" t="s">
        <v>571</v>
      </c>
      <c r="G251" s="248"/>
      <c r="H251" s="250" t="s">
        <v>21</v>
      </c>
      <c r="I251" s="252"/>
      <c r="J251" s="248"/>
      <c r="K251" s="248"/>
      <c r="L251" s="253"/>
      <c r="M251" s="254"/>
      <c r="N251" s="255"/>
      <c r="O251" s="255"/>
      <c r="P251" s="255"/>
      <c r="Q251" s="255"/>
      <c r="R251" s="255"/>
      <c r="S251" s="255"/>
      <c r="T251" s="256"/>
      <c r="AT251" s="257" t="s">
        <v>256</v>
      </c>
      <c r="AU251" s="257" t="s">
        <v>81</v>
      </c>
      <c r="AV251" s="11" t="s">
        <v>79</v>
      </c>
      <c r="AW251" s="11" t="s">
        <v>35</v>
      </c>
      <c r="AX251" s="11" t="s">
        <v>71</v>
      </c>
      <c r="AY251" s="257" t="s">
        <v>123</v>
      </c>
    </row>
    <row r="252" s="12" customFormat="1">
      <c r="B252" s="258"/>
      <c r="C252" s="259"/>
      <c r="D252" s="249" t="s">
        <v>256</v>
      </c>
      <c r="E252" s="260" t="s">
        <v>21</v>
      </c>
      <c r="F252" s="261" t="s">
        <v>581</v>
      </c>
      <c r="G252" s="259"/>
      <c r="H252" s="262">
        <v>16.800000000000001</v>
      </c>
      <c r="I252" s="263"/>
      <c r="J252" s="259"/>
      <c r="K252" s="259"/>
      <c r="L252" s="264"/>
      <c r="M252" s="265"/>
      <c r="N252" s="266"/>
      <c r="O252" s="266"/>
      <c r="P252" s="266"/>
      <c r="Q252" s="266"/>
      <c r="R252" s="266"/>
      <c r="S252" s="266"/>
      <c r="T252" s="267"/>
      <c r="AT252" s="268" t="s">
        <v>256</v>
      </c>
      <c r="AU252" s="268" t="s">
        <v>81</v>
      </c>
      <c r="AV252" s="12" t="s">
        <v>81</v>
      </c>
      <c r="AW252" s="12" t="s">
        <v>35</v>
      </c>
      <c r="AX252" s="12" t="s">
        <v>79</v>
      </c>
      <c r="AY252" s="268" t="s">
        <v>123</v>
      </c>
    </row>
    <row r="253" s="1" customFormat="1" ht="25.5" customHeight="1">
      <c r="B253" s="45"/>
      <c r="C253" s="238" t="s">
        <v>235</v>
      </c>
      <c r="D253" s="238" t="s">
        <v>250</v>
      </c>
      <c r="E253" s="239" t="s">
        <v>582</v>
      </c>
      <c r="F253" s="240" t="s">
        <v>583</v>
      </c>
      <c r="G253" s="241" t="s">
        <v>227</v>
      </c>
      <c r="H253" s="242">
        <v>86.799999999999997</v>
      </c>
      <c r="I253" s="243"/>
      <c r="J253" s="244">
        <f>ROUND(I253*H253,2)</f>
        <v>0</v>
      </c>
      <c r="K253" s="240" t="s">
        <v>261</v>
      </c>
      <c r="L253" s="71"/>
      <c r="M253" s="245" t="s">
        <v>21</v>
      </c>
      <c r="N253" s="246" t="s">
        <v>42</v>
      </c>
      <c r="O253" s="46"/>
      <c r="P253" s="230">
        <f>O253*H253</f>
        <v>0</v>
      </c>
      <c r="Q253" s="230">
        <v>0</v>
      </c>
      <c r="R253" s="230">
        <f>Q253*H253</f>
        <v>0</v>
      </c>
      <c r="S253" s="230">
        <v>0</v>
      </c>
      <c r="T253" s="231">
        <f>S253*H253</f>
        <v>0</v>
      </c>
      <c r="AR253" s="23" t="s">
        <v>129</v>
      </c>
      <c r="AT253" s="23" t="s">
        <v>250</v>
      </c>
      <c r="AU253" s="23" t="s">
        <v>81</v>
      </c>
      <c r="AY253" s="23" t="s">
        <v>123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23" t="s">
        <v>79</v>
      </c>
      <c r="BK253" s="232">
        <f>ROUND(I253*H253,2)</f>
        <v>0</v>
      </c>
      <c r="BL253" s="23" t="s">
        <v>129</v>
      </c>
      <c r="BM253" s="23" t="s">
        <v>584</v>
      </c>
    </row>
    <row r="254" s="12" customFormat="1">
      <c r="B254" s="258"/>
      <c r="C254" s="259"/>
      <c r="D254" s="249" t="s">
        <v>256</v>
      </c>
      <c r="E254" s="260" t="s">
        <v>21</v>
      </c>
      <c r="F254" s="261" t="s">
        <v>585</v>
      </c>
      <c r="G254" s="259"/>
      <c r="H254" s="262">
        <v>86.799999999999997</v>
      </c>
      <c r="I254" s="263"/>
      <c r="J254" s="259"/>
      <c r="K254" s="259"/>
      <c r="L254" s="264"/>
      <c r="M254" s="265"/>
      <c r="N254" s="266"/>
      <c r="O254" s="266"/>
      <c r="P254" s="266"/>
      <c r="Q254" s="266"/>
      <c r="R254" s="266"/>
      <c r="S254" s="266"/>
      <c r="T254" s="267"/>
      <c r="AT254" s="268" t="s">
        <v>256</v>
      </c>
      <c r="AU254" s="268" t="s">
        <v>81</v>
      </c>
      <c r="AV254" s="12" t="s">
        <v>81</v>
      </c>
      <c r="AW254" s="12" t="s">
        <v>35</v>
      </c>
      <c r="AX254" s="12" t="s">
        <v>79</v>
      </c>
      <c r="AY254" s="268" t="s">
        <v>123</v>
      </c>
    </row>
    <row r="255" s="1" customFormat="1" ht="38.25" customHeight="1">
      <c r="B255" s="45"/>
      <c r="C255" s="238" t="s">
        <v>586</v>
      </c>
      <c r="D255" s="238" t="s">
        <v>250</v>
      </c>
      <c r="E255" s="239" t="s">
        <v>587</v>
      </c>
      <c r="F255" s="240" t="s">
        <v>588</v>
      </c>
      <c r="G255" s="241" t="s">
        <v>227</v>
      </c>
      <c r="H255" s="242">
        <v>68.909999999999997</v>
      </c>
      <c r="I255" s="243"/>
      <c r="J255" s="244">
        <f>ROUND(I255*H255,2)</f>
        <v>0</v>
      </c>
      <c r="K255" s="240" t="s">
        <v>254</v>
      </c>
      <c r="L255" s="71"/>
      <c r="M255" s="245" t="s">
        <v>21</v>
      </c>
      <c r="N255" s="246" t="s">
        <v>42</v>
      </c>
      <c r="O255" s="46"/>
      <c r="P255" s="230">
        <f>O255*H255</f>
        <v>0</v>
      </c>
      <c r="Q255" s="230">
        <v>0.071900000000000006</v>
      </c>
      <c r="R255" s="230">
        <f>Q255*H255</f>
        <v>4.9546289999999997</v>
      </c>
      <c r="S255" s="230">
        <v>0</v>
      </c>
      <c r="T255" s="231">
        <f>S255*H255</f>
        <v>0</v>
      </c>
      <c r="AR255" s="23" t="s">
        <v>129</v>
      </c>
      <c r="AT255" s="23" t="s">
        <v>250</v>
      </c>
      <c r="AU255" s="23" t="s">
        <v>81</v>
      </c>
      <c r="AY255" s="23" t="s">
        <v>123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23" t="s">
        <v>79</v>
      </c>
      <c r="BK255" s="232">
        <f>ROUND(I255*H255,2)</f>
        <v>0</v>
      </c>
      <c r="BL255" s="23" t="s">
        <v>129</v>
      </c>
      <c r="BM255" s="23" t="s">
        <v>589</v>
      </c>
    </row>
    <row r="256" s="11" customFormat="1">
      <c r="B256" s="247"/>
      <c r="C256" s="248"/>
      <c r="D256" s="249" t="s">
        <v>256</v>
      </c>
      <c r="E256" s="250" t="s">
        <v>21</v>
      </c>
      <c r="F256" s="251" t="s">
        <v>590</v>
      </c>
      <c r="G256" s="248"/>
      <c r="H256" s="250" t="s">
        <v>21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AT256" s="257" t="s">
        <v>256</v>
      </c>
      <c r="AU256" s="257" t="s">
        <v>81</v>
      </c>
      <c r="AV256" s="11" t="s">
        <v>79</v>
      </c>
      <c r="AW256" s="11" t="s">
        <v>35</v>
      </c>
      <c r="AX256" s="11" t="s">
        <v>71</v>
      </c>
      <c r="AY256" s="257" t="s">
        <v>123</v>
      </c>
    </row>
    <row r="257" s="12" customFormat="1">
      <c r="B257" s="258"/>
      <c r="C257" s="259"/>
      <c r="D257" s="249" t="s">
        <v>256</v>
      </c>
      <c r="E257" s="260" t="s">
        <v>231</v>
      </c>
      <c r="F257" s="261" t="s">
        <v>591</v>
      </c>
      <c r="G257" s="259"/>
      <c r="H257" s="262">
        <v>68.909999999999997</v>
      </c>
      <c r="I257" s="263"/>
      <c r="J257" s="259"/>
      <c r="K257" s="259"/>
      <c r="L257" s="264"/>
      <c r="M257" s="265"/>
      <c r="N257" s="266"/>
      <c r="O257" s="266"/>
      <c r="P257" s="266"/>
      <c r="Q257" s="266"/>
      <c r="R257" s="266"/>
      <c r="S257" s="266"/>
      <c r="T257" s="267"/>
      <c r="AT257" s="268" t="s">
        <v>256</v>
      </c>
      <c r="AU257" s="268" t="s">
        <v>81</v>
      </c>
      <c r="AV257" s="12" t="s">
        <v>81</v>
      </c>
      <c r="AW257" s="12" t="s">
        <v>35</v>
      </c>
      <c r="AX257" s="12" t="s">
        <v>79</v>
      </c>
      <c r="AY257" s="268" t="s">
        <v>123</v>
      </c>
    </row>
    <row r="258" s="1" customFormat="1" ht="16.5" customHeight="1">
      <c r="B258" s="45"/>
      <c r="C258" s="220" t="s">
        <v>592</v>
      </c>
      <c r="D258" s="220" t="s">
        <v>125</v>
      </c>
      <c r="E258" s="221" t="s">
        <v>593</v>
      </c>
      <c r="F258" s="222" t="s">
        <v>594</v>
      </c>
      <c r="G258" s="223" t="s">
        <v>383</v>
      </c>
      <c r="H258" s="224">
        <v>2.7559999999999998</v>
      </c>
      <c r="I258" s="225"/>
      <c r="J258" s="226">
        <f>ROUND(I258*H258,2)</f>
        <v>0</v>
      </c>
      <c r="K258" s="222" t="s">
        <v>254</v>
      </c>
      <c r="L258" s="227"/>
      <c r="M258" s="228" t="s">
        <v>21</v>
      </c>
      <c r="N258" s="229" t="s">
        <v>42</v>
      </c>
      <c r="O258" s="46"/>
      <c r="P258" s="230">
        <f>O258*H258</f>
        <v>0</v>
      </c>
      <c r="Q258" s="230">
        <v>1</v>
      </c>
      <c r="R258" s="230">
        <f>Q258*H258</f>
        <v>2.7559999999999998</v>
      </c>
      <c r="S258" s="230">
        <v>0</v>
      </c>
      <c r="T258" s="231">
        <f>S258*H258</f>
        <v>0</v>
      </c>
      <c r="AR258" s="23" t="s">
        <v>128</v>
      </c>
      <c r="AT258" s="23" t="s">
        <v>125</v>
      </c>
      <c r="AU258" s="23" t="s">
        <v>81</v>
      </c>
      <c r="AY258" s="23" t="s">
        <v>123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23" t="s">
        <v>79</v>
      </c>
      <c r="BK258" s="232">
        <f>ROUND(I258*H258,2)</f>
        <v>0</v>
      </c>
      <c r="BL258" s="23" t="s">
        <v>129</v>
      </c>
      <c r="BM258" s="23" t="s">
        <v>595</v>
      </c>
    </row>
    <row r="259" s="12" customFormat="1">
      <c r="B259" s="258"/>
      <c r="C259" s="259"/>
      <c r="D259" s="249" t="s">
        <v>256</v>
      </c>
      <c r="E259" s="260" t="s">
        <v>21</v>
      </c>
      <c r="F259" s="261" t="s">
        <v>596</v>
      </c>
      <c r="G259" s="259"/>
      <c r="H259" s="262">
        <v>2.7559999999999998</v>
      </c>
      <c r="I259" s="263"/>
      <c r="J259" s="259"/>
      <c r="K259" s="259"/>
      <c r="L259" s="264"/>
      <c r="M259" s="265"/>
      <c r="N259" s="266"/>
      <c r="O259" s="266"/>
      <c r="P259" s="266"/>
      <c r="Q259" s="266"/>
      <c r="R259" s="266"/>
      <c r="S259" s="266"/>
      <c r="T259" s="267"/>
      <c r="AT259" s="268" t="s">
        <v>256</v>
      </c>
      <c r="AU259" s="268" t="s">
        <v>81</v>
      </c>
      <c r="AV259" s="12" t="s">
        <v>81</v>
      </c>
      <c r="AW259" s="12" t="s">
        <v>35</v>
      </c>
      <c r="AX259" s="12" t="s">
        <v>79</v>
      </c>
      <c r="AY259" s="268" t="s">
        <v>123</v>
      </c>
    </row>
    <row r="260" s="1" customFormat="1" ht="38.25" customHeight="1">
      <c r="B260" s="45"/>
      <c r="C260" s="238" t="s">
        <v>597</v>
      </c>
      <c r="D260" s="238" t="s">
        <v>250</v>
      </c>
      <c r="E260" s="239" t="s">
        <v>598</v>
      </c>
      <c r="F260" s="240" t="s">
        <v>599</v>
      </c>
      <c r="G260" s="241" t="s">
        <v>227</v>
      </c>
      <c r="H260" s="242">
        <v>117.53</v>
      </c>
      <c r="I260" s="243"/>
      <c r="J260" s="244">
        <f>ROUND(I260*H260,2)</f>
        <v>0</v>
      </c>
      <c r="K260" s="240" t="s">
        <v>254</v>
      </c>
      <c r="L260" s="71"/>
      <c r="M260" s="245" t="s">
        <v>21</v>
      </c>
      <c r="N260" s="246" t="s">
        <v>42</v>
      </c>
      <c r="O260" s="46"/>
      <c r="P260" s="230">
        <f>O260*H260</f>
        <v>0</v>
      </c>
      <c r="Q260" s="230">
        <v>0.15540000000000001</v>
      </c>
      <c r="R260" s="230">
        <f>Q260*H260</f>
        <v>18.264162000000002</v>
      </c>
      <c r="S260" s="230">
        <v>0</v>
      </c>
      <c r="T260" s="231">
        <f>S260*H260</f>
        <v>0</v>
      </c>
      <c r="AR260" s="23" t="s">
        <v>129</v>
      </c>
      <c r="AT260" s="23" t="s">
        <v>250</v>
      </c>
      <c r="AU260" s="23" t="s">
        <v>81</v>
      </c>
      <c r="AY260" s="23" t="s">
        <v>123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23" t="s">
        <v>79</v>
      </c>
      <c r="BK260" s="232">
        <f>ROUND(I260*H260,2)</f>
        <v>0</v>
      </c>
      <c r="BL260" s="23" t="s">
        <v>129</v>
      </c>
      <c r="BM260" s="23" t="s">
        <v>600</v>
      </c>
    </row>
    <row r="261" s="11" customFormat="1">
      <c r="B261" s="247"/>
      <c r="C261" s="248"/>
      <c r="D261" s="249" t="s">
        <v>256</v>
      </c>
      <c r="E261" s="250" t="s">
        <v>21</v>
      </c>
      <c r="F261" s="251" t="s">
        <v>317</v>
      </c>
      <c r="G261" s="248"/>
      <c r="H261" s="250" t="s">
        <v>21</v>
      </c>
      <c r="I261" s="252"/>
      <c r="J261" s="248"/>
      <c r="K261" s="248"/>
      <c r="L261" s="253"/>
      <c r="M261" s="254"/>
      <c r="N261" s="255"/>
      <c r="O261" s="255"/>
      <c r="P261" s="255"/>
      <c r="Q261" s="255"/>
      <c r="R261" s="255"/>
      <c r="S261" s="255"/>
      <c r="T261" s="256"/>
      <c r="AT261" s="257" t="s">
        <v>256</v>
      </c>
      <c r="AU261" s="257" t="s">
        <v>81</v>
      </c>
      <c r="AV261" s="11" t="s">
        <v>79</v>
      </c>
      <c r="AW261" s="11" t="s">
        <v>35</v>
      </c>
      <c r="AX261" s="11" t="s">
        <v>71</v>
      </c>
      <c r="AY261" s="257" t="s">
        <v>123</v>
      </c>
    </row>
    <row r="262" s="12" customFormat="1">
      <c r="B262" s="258"/>
      <c r="C262" s="259"/>
      <c r="D262" s="249" t="s">
        <v>256</v>
      </c>
      <c r="E262" s="260" t="s">
        <v>233</v>
      </c>
      <c r="F262" s="261" t="s">
        <v>601</v>
      </c>
      <c r="G262" s="259"/>
      <c r="H262" s="262">
        <v>6</v>
      </c>
      <c r="I262" s="263"/>
      <c r="J262" s="259"/>
      <c r="K262" s="259"/>
      <c r="L262" s="264"/>
      <c r="M262" s="265"/>
      <c r="N262" s="266"/>
      <c r="O262" s="266"/>
      <c r="P262" s="266"/>
      <c r="Q262" s="266"/>
      <c r="R262" s="266"/>
      <c r="S262" s="266"/>
      <c r="T262" s="267"/>
      <c r="AT262" s="268" t="s">
        <v>256</v>
      </c>
      <c r="AU262" s="268" t="s">
        <v>81</v>
      </c>
      <c r="AV262" s="12" t="s">
        <v>81</v>
      </c>
      <c r="AW262" s="12" t="s">
        <v>35</v>
      </c>
      <c r="AX262" s="12" t="s">
        <v>71</v>
      </c>
      <c r="AY262" s="268" t="s">
        <v>123</v>
      </c>
    </row>
    <row r="263" s="12" customFormat="1">
      <c r="B263" s="258"/>
      <c r="C263" s="259"/>
      <c r="D263" s="249" t="s">
        <v>256</v>
      </c>
      <c r="E263" s="260" t="s">
        <v>236</v>
      </c>
      <c r="F263" s="261" t="s">
        <v>602</v>
      </c>
      <c r="G263" s="259"/>
      <c r="H263" s="262">
        <v>111.53</v>
      </c>
      <c r="I263" s="263"/>
      <c r="J263" s="259"/>
      <c r="K263" s="259"/>
      <c r="L263" s="264"/>
      <c r="M263" s="265"/>
      <c r="N263" s="266"/>
      <c r="O263" s="266"/>
      <c r="P263" s="266"/>
      <c r="Q263" s="266"/>
      <c r="R263" s="266"/>
      <c r="S263" s="266"/>
      <c r="T263" s="267"/>
      <c r="AT263" s="268" t="s">
        <v>256</v>
      </c>
      <c r="AU263" s="268" t="s">
        <v>81</v>
      </c>
      <c r="AV263" s="12" t="s">
        <v>81</v>
      </c>
      <c r="AW263" s="12" t="s">
        <v>35</v>
      </c>
      <c r="AX263" s="12" t="s">
        <v>71</v>
      </c>
      <c r="AY263" s="268" t="s">
        <v>123</v>
      </c>
    </row>
    <row r="264" s="13" customFormat="1">
      <c r="B264" s="269"/>
      <c r="C264" s="270"/>
      <c r="D264" s="249" t="s">
        <v>256</v>
      </c>
      <c r="E264" s="271" t="s">
        <v>21</v>
      </c>
      <c r="F264" s="272" t="s">
        <v>299</v>
      </c>
      <c r="G264" s="270"/>
      <c r="H264" s="273">
        <v>117.53</v>
      </c>
      <c r="I264" s="274"/>
      <c r="J264" s="270"/>
      <c r="K264" s="270"/>
      <c r="L264" s="275"/>
      <c r="M264" s="276"/>
      <c r="N264" s="277"/>
      <c r="O264" s="277"/>
      <c r="P264" s="277"/>
      <c r="Q264" s="277"/>
      <c r="R264" s="277"/>
      <c r="S264" s="277"/>
      <c r="T264" s="278"/>
      <c r="AT264" s="279" t="s">
        <v>256</v>
      </c>
      <c r="AU264" s="279" t="s">
        <v>81</v>
      </c>
      <c r="AV264" s="13" t="s">
        <v>129</v>
      </c>
      <c r="AW264" s="13" t="s">
        <v>35</v>
      </c>
      <c r="AX264" s="13" t="s">
        <v>79</v>
      </c>
      <c r="AY264" s="279" t="s">
        <v>123</v>
      </c>
    </row>
    <row r="265" s="1" customFormat="1" ht="16.5" customHeight="1">
      <c r="B265" s="45"/>
      <c r="C265" s="220" t="s">
        <v>603</v>
      </c>
      <c r="D265" s="220" t="s">
        <v>125</v>
      </c>
      <c r="E265" s="221" t="s">
        <v>604</v>
      </c>
      <c r="F265" s="222" t="s">
        <v>605</v>
      </c>
      <c r="G265" s="223" t="s">
        <v>168</v>
      </c>
      <c r="H265" s="224">
        <v>6.2999999999999998</v>
      </c>
      <c r="I265" s="225"/>
      <c r="J265" s="226">
        <f>ROUND(I265*H265,2)</f>
        <v>0</v>
      </c>
      <c r="K265" s="222" t="s">
        <v>254</v>
      </c>
      <c r="L265" s="227"/>
      <c r="M265" s="228" t="s">
        <v>21</v>
      </c>
      <c r="N265" s="229" t="s">
        <v>42</v>
      </c>
      <c r="O265" s="46"/>
      <c r="P265" s="230">
        <f>O265*H265</f>
        <v>0</v>
      </c>
      <c r="Q265" s="230">
        <v>0.051499999999999997</v>
      </c>
      <c r="R265" s="230">
        <f>Q265*H265</f>
        <v>0.32444999999999996</v>
      </c>
      <c r="S265" s="230">
        <v>0</v>
      </c>
      <c r="T265" s="231">
        <f>S265*H265</f>
        <v>0</v>
      </c>
      <c r="AR265" s="23" t="s">
        <v>128</v>
      </c>
      <c r="AT265" s="23" t="s">
        <v>125</v>
      </c>
      <c r="AU265" s="23" t="s">
        <v>81</v>
      </c>
      <c r="AY265" s="23" t="s">
        <v>123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23" t="s">
        <v>79</v>
      </c>
      <c r="BK265" s="232">
        <f>ROUND(I265*H265,2)</f>
        <v>0</v>
      </c>
      <c r="BL265" s="23" t="s">
        <v>129</v>
      </c>
      <c r="BM265" s="23" t="s">
        <v>606</v>
      </c>
    </row>
    <row r="266" s="12" customFormat="1">
      <c r="B266" s="258"/>
      <c r="C266" s="259"/>
      <c r="D266" s="249" t="s">
        <v>256</v>
      </c>
      <c r="E266" s="260" t="s">
        <v>21</v>
      </c>
      <c r="F266" s="261" t="s">
        <v>233</v>
      </c>
      <c r="G266" s="259"/>
      <c r="H266" s="262">
        <v>6</v>
      </c>
      <c r="I266" s="263"/>
      <c r="J266" s="259"/>
      <c r="K266" s="259"/>
      <c r="L266" s="264"/>
      <c r="M266" s="265"/>
      <c r="N266" s="266"/>
      <c r="O266" s="266"/>
      <c r="P266" s="266"/>
      <c r="Q266" s="266"/>
      <c r="R266" s="266"/>
      <c r="S266" s="266"/>
      <c r="T266" s="267"/>
      <c r="AT266" s="268" t="s">
        <v>256</v>
      </c>
      <c r="AU266" s="268" t="s">
        <v>81</v>
      </c>
      <c r="AV266" s="12" t="s">
        <v>81</v>
      </c>
      <c r="AW266" s="12" t="s">
        <v>35</v>
      </c>
      <c r="AX266" s="12" t="s">
        <v>79</v>
      </c>
      <c r="AY266" s="268" t="s">
        <v>123</v>
      </c>
    </row>
    <row r="267" s="12" customFormat="1">
      <c r="B267" s="258"/>
      <c r="C267" s="259"/>
      <c r="D267" s="249" t="s">
        <v>256</v>
      </c>
      <c r="E267" s="259"/>
      <c r="F267" s="261" t="s">
        <v>607</v>
      </c>
      <c r="G267" s="259"/>
      <c r="H267" s="262">
        <v>6.2999999999999998</v>
      </c>
      <c r="I267" s="263"/>
      <c r="J267" s="259"/>
      <c r="K267" s="259"/>
      <c r="L267" s="264"/>
      <c r="M267" s="265"/>
      <c r="N267" s="266"/>
      <c r="O267" s="266"/>
      <c r="P267" s="266"/>
      <c r="Q267" s="266"/>
      <c r="R267" s="266"/>
      <c r="S267" s="266"/>
      <c r="T267" s="267"/>
      <c r="AT267" s="268" t="s">
        <v>256</v>
      </c>
      <c r="AU267" s="268" t="s">
        <v>81</v>
      </c>
      <c r="AV267" s="12" t="s">
        <v>81</v>
      </c>
      <c r="AW267" s="12" t="s">
        <v>6</v>
      </c>
      <c r="AX267" s="12" t="s">
        <v>79</v>
      </c>
      <c r="AY267" s="268" t="s">
        <v>123</v>
      </c>
    </row>
    <row r="268" s="1" customFormat="1" ht="16.5" customHeight="1">
      <c r="B268" s="45"/>
      <c r="C268" s="220" t="s">
        <v>608</v>
      </c>
      <c r="D268" s="220" t="s">
        <v>125</v>
      </c>
      <c r="E268" s="221" t="s">
        <v>609</v>
      </c>
      <c r="F268" s="222" t="s">
        <v>610</v>
      </c>
      <c r="G268" s="223" t="s">
        <v>168</v>
      </c>
      <c r="H268" s="224">
        <v>117.107</v>
      </c>
      <c r="I268" s="225"/>
      <c r="J268" s="226">
        <f>ROUND(I268*H268,2)</f>
        <v>0</v>
      </c>
      <c r="K268" s="222" t="s">
        <v>21</v>
      </c>
      <c r="L268" s="227"/>
      <c r="M268" s="228" t="s">
        <v>21</v>
      </c>
      <c r="N268" s="229" t="s">
        <v>42</v>
      </c>
      <c r="O268" s="46"/>
      <c r="P268" s="230">
        <f>O268*H268</f>
        <v>0</v>
      </c>
      <c r="Q268" s="230">
        <v>0.10199999999999999</v>
      </c>
      <c r="R268" s="230">
        <f>Q268*H268</f>
        <v>11.944913999999999</v>
      </c>
      <c r="S268" s="230">
        <v>0</v>
      </c>
      <c r="T268" s="231">
        <f>S268*H268</f>
        <v>0</v>
      </c>
      <c r="AR268" s="23" t="s">
        <v>128</v>
      </c>
      <c r="AT268" s="23" t="s">
        <v>125</v>
      </c>
      <c r="AU268" s="23" t="s">
        <v>81</v>
      </c>
      <c r="AY268" s="23" t="s">
        <v>123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23" t="s">
        <v>79</v>
      </c>
      <c r="BK268" s="232">
        <f>ROUND(I268*H268,2)</f>
        <v>0</v>
      </c>
      <c r="BL268" s="23" t="s">
        <v>129</v>
      </c>
      <c r="BM268" s="23" t="s">
        <v>611</v>
      </c>
    </row>
    <row r="269" s="12" customFormat="1">
      <c r="B269" s="258"/>
      <c r="C269" s="259"/>
      <c r="D269" s="249" t="s">
        <v>256</v>
      </c>
      <c r="E269" s="260" t="s">
        <v>21</v>
      </c>
      <c r="F269" s="261" t="s">
        <v>236</v>
      </c>
      <c r="G269" s="259"/>
      <c r="H269" s="262">
        <v>111.53</v>
      </c>
      <c r="I269" s="263"/>
      <c r="J269" s="259"/>
      <c r="K269" s="259"/>
      <c r="L269" s="264"/>
      <c r="M269" s="265"/>
      <c r="N269" s="266"/>
      <c r="O269" s="266"/>
      <c r="P269" s="266"/>
      <c r="Q269" s="266"/>
      <c r="R269" s="266"/>
      <c r="S269" s="266"/>
      <c r="T269" s="267"/>
      <c r="AT269" s="268" t="s">
        <v>256</v>
      </c>
      <c r="AU269" s="268" t="s">
        <v>81</v>
      </c>
      <c r="AV269" s="12" t="s">
        <v>81</v>
      </c>
      <c r="AW269" s="12" t="s">
        <v>35</v>
      </c>
      <c r="AX269" s="12" t="s">
        <v>79</v>
      </c>
      <c r="AY269" s="268" t="s">
        <v>123</v>
      </c>
    </row>
    <row r="270" s="12" customFormat="1">
      <c r="B270" s="258"/>
      <c r="C270" s="259"/>
      <c r="D270" s="249" t="s">
        <v>256</v>
      </c>
      <c r="E270" s="259"/>
      <c r="F270" s="261" t="s">
        <v>612</v>
      </c>
      <c r="G270" s="259"/>
      <c r="H270" s="262">
        <v>117.107</v>
      </c>
      <c r="I270" s="263"/>
      <c r="J270" s="259"/>
      <c r="K270" s="259"/>
      <c r="L270" s="264"/>
      <c r="M270" s="265"/>
      <c r="N270" s="266"/>
      <c r="O270" s="266"/>
      <c r="P270" s="266"/>
      <c r="Q270" s="266"/>
      <c r="R270" s="266"/>
      <c r="S270" s="266"/>
      <c r="T270" s="267"/>
      <c r="AT270" s="268" t="s">
        <v>256</v>
      </c>
      <c r="AU270" s="268" t="s">
        <v>81</v>
      </c>
      <c r="AV270" s="12" t="s">
        <v>81</v>
      </c>
      <c r="AW270" s="12" t="s">
        <v>6</v>
      </c>
      <c r="AX270" s="12" t="s">
        <v>79</v>
      </c>
      <c r="AY270" s="268" t="s">
        <v>123</v>
      </c>
    </row>
    <row r="271" s="1" customFormat="1" ht="25.5" customHeight="1">
      <c r="B271" s="45"/>
      <c r="C271" s="238" t="s">
        <v>613</v>
      </c>
      <c r="D271" s="238" t="s">
        <v>250</v>
      </c>
      <c r="E271" s="239" t="s">
        <v>614</v>
      </c>
      <c r="F271" s="240" t="s">
        <v>615</v>
      </c>
      <c r="G271" s="241" t="s">
        <v>219</v>
      </c>
      <c r="H271" s="242">
        <v>5.593</v>
      </c>
      <c r="I271" s="243"/>
      <c r="J271" s="244">
        <f>ROUND(I271*H271,2)</f>
        <v>0</v>
      </c>
      <c r="K271" s="240" t="s">
        <v>254</v>
      </c>
      <c r="L271" s="71"/>
      <c r="M271" s="245" t="s">
        <v>21</v>
      </c>
      <c r="N271" s="246" t="s">
        <v>42</v>
      </c>
      <c r="O271" s="46"/>
      <c r="P271" s="230">
        <f>O271*H271</f>
        <v>0</v>
      </c>
      <c r="Q271" s="230">
        <v>2.2563399999999998</v>
      </c>
      <c r="R271" s="230">
        <f>Q271*H271</f>
        <v>12.619709619999998</v>
      </c>
      <c r="S271" s="230">
        <v>0</v>
      </c>
      <c r="T271" s="231">
        <f>S271*H271</f>
        <v>0</v>
      </c>
      <c r="AR271" s="23" t="s">
        <v>129</v>
      </c>
      <c r="AT271" s="23" t="s">
        <v>250</v>
      </c>
      <c r="AU271" s="23" t="s">
        <v>81</v>
      </c>
      <c r="AY271" s="23" t="s">
        <v>123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23" t="s">
        <v>79</v>
      </c>
      <c r="BK271" s="232">
        <f>ROUND(I271*H271,2)</f>
        <v>0</v>
      </c>
      <c r="BL271" s="23" t="s">
        <v>129</v>
      </c>
      <c r="BM271" s="23" t="s">
        <v>616</v>
      </c>
    </row>
    <row r="272" s="12" customFormat="1">
      <c r="B272" s="258"/>
      <c r="C272" s="259"/>
      <c r="D272" s="249" t="s">
        <v>256</v>
      </c>
      <c r="E272" s="260" t="s">
        <v>21</v>
      </c>
      <c r="F272" s="261" t="s">
        <v>617</v>
      </c>
      <c r="G272" s="259"/>
      <c r="H272" s="262">
        <v>5.593</v>
      </c>
      <c r="I272" s="263"/>
      <c r="J272" s="259"/>
      <c r="K272" s="259"/>
      <c r="L272" s="264"/>
      <c r="M272" s="265"/>
      <c r="N272" s="266"/>
      <c r="O272" s="266"/>
      <c r="P272" s="266"/>
      <c r="Q272" s="266"/>
      <c r="R272" s="266"/>
      <c r="S272" s="266"/>
      <c r="T272" s="267"/>
      <c r="AT272" s="268" t="s">
        <v>256</v>
      </c>
      <c r="AU272" s="268" t="s">
        <v>81</v>
      </c>
      <c r="AV272" s="12" t="s">
        <v>81</v>
      </c>
      <c r="AW272" s="12" t="s">
        <v>35</v>
      </c>
      <c r="AX272" s="12" t="s">
        <v>79</v>
      </c>
      <c r="AY272" s="268" t="s">
        <v>123</v>
      </c>
    </row>
    <row r="273" s="1" customFormat="1" ht="25.5" customHeight="1">
      <c r="B273" s="45"/>
      <c r="C273" s="238" t="s">
        <v>618</v>
      </c>
      <c r="D273" s="238" t="s">
        <v>250</v>
      </c>
      <c r="E273" s="239" t="s">
        <v>619</v>
      </c>
      <c r="F273" s="240" t="s">
        <v>620</v>
      </c>
      <c r="G273" s="241" t="s">
        <v>227</v>
      </c>
      <c r="H273" s="242">
        <v>23.98</v>
      </c>
      <c r="I273" s="243"/>
      <c r="J273" s="244">
        <f>ROUND(I273*H273,2)</f>
        <v>0</v>
      </c>
      <c r="K273" s="240" t="s">
        <v>21</v>
      </c>
      <c r="L273" s="71"/>
      <c r="M273" s="245" t="s">
        <v>21</v>
      </c>
      <c r="N273" s="246" t="s">
        <v>42</v>
      </c>
      <c r="O273" s="46"/>
      <c r="P273" s="230">
        <f>O273*H273</f>
        <v>0</v>
      </c>
      <c r="Q273" s="230">
        <v>0</v>
      </c>
      <c r="R273" s="230">
        <f>Q273*H273</f>
        <v>0</v>
      </c>
      <c r="S273" s="230">
        <v>0</v>
      </c>
      <c r="T273" s="231">
        <f>S273*H273</f>
        <v>0</v>
      </c>
      <c r="AR273" s="23" t="s">
        <v>129</v>
      </c>
      <c r="AT273" s="23" t="s">
        <v>250</v>
      </c>
      <c r="AU273" s="23" t="s">
        <v>81</v>
      </c>
      <c r="AY273" s="23" t="s">
        <v>123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23" t="s">
        <v>79</v>
      </c>
      <c r="BK273" s="232">
        <f>ROUND(I273*H273,2)</f>
        <v>0</v>
      </c>
      <c r="BL273" s="23" t="s">
        <v>129</v>
      </c>
      <c r="BM273" s="23" t="s">
        <v>621</v>
      </c>
    </row>
    <row r="274" s="11" customFormat="1">
      <c r="B274" s="247"/>
      <c r="C274" s="248"/>
      <c r="D274" s="249" t="s">
        <v>256</v>
      </c>
      <c r="E274" s="250" t="s">
        <v>21</v>
      </c>
      <c r="F274" s="251" t="s">
        <v>257</v>
      </c>
      <c r="G274" s="248"/>
      <c r="H274" s="250" t="s">
        <v>21</v>
      </c>
      <c r="I274" s="252"/>
      <c r="J274" s="248"/>
      <c r="K274" s="248"/>
      <c r="L274" s="253"/>
      <c r="M274" s="254"/>
      <c r="N274" s="255"/>
      <c r="O274" s="255"/>
      <c r="P274" s="255"/>
      <c r="Q274" s="255"/>
      <c r="R274" s="255"/>
      <c r="S274" s="255"/>
      <c r="T274" s="256"/>
      <c r="AT274" s="257" t="s">
        <v>256</v>
      </c>
      <c r="AU274" s="257" t="s">
        <v>81</v>
      </c>
      <c r="AV274" s="11" t="s">
        <v>79</v>
      </c>
      <c r="AW274" s="11" t="s">
        <v>35</v>
      </c>
      <c r="AX274" s="11" t="s">
        <v>71</v>
      </c>
      <c r="AY274" s="257" t="s">
        <v>123</v>
      </c>
    </row>
    <row r="275" s="12" customFormat="1">
      <c r="B275" s="258"/>
      <c r="C275" s="259"/>
      <c r="D275" s="249" t="s">
        <v>256</v>
      </c>
      <c r="E275" s="260" t="s">
        <v>21</v>
      </c>
      <c r="F275" s="261" t="s">
        <v>298</v>
      </c>
      <c r="G275" s="259"/>
      <c r="H275" s="262">
        <v>23.98</v>
      </c>
      <c r="I275" s="263"/>
      <c r="J275" s="259"/>
      <c r="K275" s="259"/>
      <c r="L275" s="264"/>
      <c r="M275" s="265"/>
      <c r="N275" s="266"/>
      <c r="O275" s="266"/>
      <c r="P275" s="266"/>
      <c r="Q275" s="266"/>
      <c r="R275" s="266"/>
      <c r="S275" s="266"/>
      <c r="T275" s="267"/>
      <c r="AT275" s="268" t="s">
        <v>256</v>
      </c>
      <c r="AU275" s="268" t="s">
        <v>81</v>
      </c>
      <c r="AV275" s="12" t="s">
        <v>81</v>
      </c>
      <c r="AW275" s="12" t="s">
        <v>35</v>
      </c>
      <c r="AX275" s="12" t="s">
        <v>79</v>
      </c>
      <c r="AY275" s="268" t="s">
        <v>123</v>
      </c>
    </row>
    <row r="276" s="1" customFormat="1" ht="25.5" customHeight="1">
      <c r="B276" s="45"/>
      <c r="C276" s="238" t="s">
        <v>622</v>
      </c>
      <c r="D276" s="238" t="s">
        <v>250</v>
      </c>
      <c r="E276" s="239" t="s">
        <v>623</v>
      </c>
      <c r="F276" s="240" t="s">
        <v>624</v>
      </c>
      <c r="G276" s="241" t="s">
        <v>227</v>
      </c>
      <c r="H276" s="242">
        <v>23.98</v>
      </c>
      <c r="I276" s="243"/>
      <c r="J276" s="244">
        <f>ROUND(I276*H276,2)</f>
        <v>0</v>
      </c>
      <c r="K276" s="240" t="s">
        <v>254</v>
      </c>
      <c r="L276" s="71"/>
      <c r="M276" s="245" t="s">
        <v>21</v>
      </c>
      <c r="N276" s="246" t="s">
        <v>42</v>
      </c>
      <c r="O276" s="46"/>
      <c r="P276" s="230">
        <f>O276*H276</f>
        <v>0</v>
      </c>
      <c r="Q276" s="230">
        <v>0</v>
      </c>
      <c r="R276" s="230">
        <f>Q276*H276</f>
        <v>0</v>
      </c>
      <c r="S276" s="230">
        <v>0</v>
      </c>
      <c r="T276" s="231">
        <f>S276*H276</f>
        <v>0</v>
      </c>
      <c r="AR276" s="23" t="s">
        <v>129</v>
      </c>
      <c r="AT276" s="23" t="s">
        <v>250</v>
      </c>
      <c r="AU276" s="23" t="s">
        <v>81</v>
      </c>
      <c r="AY276" s="23" t="s">
        <v>123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23" t="s">
        <v>79</v>
      </c>
      <c r="BK276" s="232">
        <f>ROUND(I276*H276,2)</f>
        <v>0</v>
      </c>
      <c r="BL276" s="23" t="s">
        <v>129</v>
      </c>
      <c r="BM276" s="23" t="s">
        <v>625</v>
      </c>
    </row>
    <row r="277" s="11" customFormat="1">
      <c r="B277" s="247"/>
      <c r="C277" s="248"/>
      <c r="D277" s="249" t="s">
        <v>256</v>
      </c>
      <c r="E277" s="250" t="s">
        <v>21</v>
      </c>
      <c r="F277" s="251" t="s">
        <v>257</v>
      </c>
      <c r="G277" s="248"/>
      <c r="H277" s="250" t="s">
        <v>21</v>
      </c>
      <c r="I277" s="252"/>
      <c r="J277" s="248"/>
      <c r="K277" s="248"/>
      <c r="L277" s="253"/>
      <c r="M277" s="254"/>
      <c r="N277" s="255"/>
      <c r="O277" s="255"/>
      <c r="P277" s="255"/>
      <c r="Q277" s="255"/>
      <c r="R277" s="255"/>
      <c r="S277" s="255"/>
      <c r="T277" s="256"/>
      <c r="AT277" s="257" t="s">
        <v>256</v>
      </c>
      <c r="AU277" s="257" t="s">
        <v>81</v>
      </c>
      <c r="AV277" s="11" t="s">
        <v>79</v>
      </c>
      <c r="AW277" s="11" t="s">
        <v>35</v>
      </c>
      <c r="AX277" s="11" t="s">
        <v>71</v>
      </c>
      <c r="AY277" s="257" t="s">
        <v>123</v>
      </c>
    </row>
    <row r="278" s="12" customFormat="1">
      <c r="B278" s="258"/>
      <c r="C278" s="259"/>
      <c r="D278" s="249" t="s">
        <v>256</v>
      </c>
      <c r="E278" s="260" t="s">
        <v>21</v>
      </c>
      <c r="F278" s="261" t="s">
        <v>626</v>
      </c>
      <c r="G278" s="259"/>
      <c r="H278" s="262">
        <v>23.98</v>
      </c>
      <c r="I278" s="263"/>
      <c r="J278" s="259"/>
      <c r="K278" s="259"/>
      <c r="L278" s="264"/>
      <c r="M278" s="265"/>
      <c r="N278" s="266"/>
      <c r="O278" s="266"/>
      <c r="P278" s="266"/>
      <c r="Q278" s="266"/>
      <c r="R278" s="266"/>
      <c r="S278" s="266"/>
      <c r="T278" s="267"/>
      <c r="AT278" s="268" t="s">
        <v>256</v>
      </c>
      <c r="AU278" s="268" t="s">
        <v>81</v>
      </c>
      <c r="AV278" s="12" t="s">
        <v>81</v>
      </c>
      <c r="AW278" s="12" t="s">
        <v>35</v>
      </c>
      <c r="AX278" s="12" t="s">
        <v>79</v>
      </c>
      <c r="AY278" s="268" t="s">
        <v>123</v>
      </c>
    </row>
    <row r="279" s="1" customFormat="1" ht="25.5" customHeight="1">
      <c r="B279" s="45"/>
      <c r="C279" s="238" t="s">
        <v>627</v>
      </c>
      <c r="D279" s="238" t="s">
        <v>250</v>
      </c>
      <c r="E279" s="239" t="s">
        <v>628</v>
      </c>
      <c r="F279" s="240" t="s">
        <v>629</v>
      </c>
      <c r="G279" s="241" t="s">
        <v>209</v>
      </c>
      <c r="H279" s="242">
        <v>496.5</v>
      </c>
      <c r="I279" s="243"/>
      <c r="J279" s="244">
        <f>ROUND(I279*H279,2)</f>
        <v>0</v>
      </c>
      <c r="K279" s="240" t="s">
        <v>254</v>
      </c>
      <c r="L279" s="71"/>
      <c r="M279" s="245" t="s">
        <v>21</v>
      </c>
      <c r="N279" s="246" t="s">
        <v>42</v>
      </c>
      <c r="O279" s="46"/>
      <c r="P279" s="230">
        <f>O279*H279</f>
        <v>0</v>
      </c>
      <c r="Q279" s="230">
        <v>0</v>
      </c>
      <c r="R279" s="230">
        <f>Q279*H279</f>
        <v>0</v>
      </c>
      <c r="S279" s="230">
        <v>0.02</v>
      </c>
      <c r="T279" s="231">
        <f>S279*H279</f>
        <v>9.9299999999999997</v>
      </c>
      <c r="AR279" s="23" t="s">
        <v>129</v>
      </c>
      <c r="AT279" s="23" t="s">
        <v>250</v>
      </c>
      <c r="AU279" s="23" t="s">
        <v>81</v>
      </c>
      <c r="AY279" s="23" t="s">
        <v>123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23" t="s">
        <v>79</v>
      </c>
      <c r="BK279" s="232">
        <f>ROUND(I279*H279,2)</f>
        <v>0</v>
      </c>
      <c r="BL279" s="23" t="s">
        <v>129</v>
      </c>
      <c r="BM279" s="23" t="s">
        <v>630</v>
      </c>
    </row>
    <row r="280" s="12" customFormat="1">
      <c r="B280" s="258"/>
      <c r="C280" s="259"/>
      <c r="D280" s="249" t="s">
        <v>256</v>
      </c>
      <c r="E280" s="260" t="s">
        <v>21</v>
      </c>
      <c r="F280" s="261" t="s">
        <v>503</v>
      </c>
      <c r="G280" s="259"/>
      <c r="H280" s="262">
        <v>496.5</v>
      </c>
      <c r="I280" s="263"/>
      <c r="J280" s="259"/>
      <c r="K280" s="259"/>
      <c r="L280" s="264"/>
      <c r="M280" s="265"/>
      <c r="N280" s="266"/>
      <c r="O280" s="266"/>
      <c r="P280" s="266"/>
      <c r="Q280" s="266"/>
      <c r="R280" s="266"/>
      <c r="S280" s="266"/>
      <c r="T280" s="267"/>
      <c r="AT280" s="268" t="s">
        <v>256</v>
      </c>
      <c r="AU280" s="268" t="s">
        <v>81</v>
      </c>
      <c r="AV280" s="12" t="s">
        <v>81</v>
      </c>
      <c r="AW280" s="12" t="s">
        <v>35</v>
      </c>
      <c r="AX280" s="12" t="s">
        <v>79</v>
      </c>
      <c r="AY280" s="268" t="s">
        <v>123</v>
      </c>
    </row>
    <row r="281" s="10" customFormat="1" ht="29.88" customHeight="1">
      <c r="B281" s="204"/>
      <c r="C281" s="205"/>
      <c r="D281" s="206" t="s">
        <v>70</v>
      </c>
      <c r="E281" s="218" t="s">
        <v>631</v>
      </c>
      <c r="F281" s="218" t="s">
        <v>632</v>
      </c>
      <c r="G281" s="205"/>
      <c r="H281" s="205"/>
      <c r="I281" s="208"/>
      <c r="J281" s="219">
        <f>BK281</f>
        <v>0</v>
      </c>
      <c r="K281" s="205"/>
      <c r="L281" s="210"/>
      <c r="M281" s="211"/>
      <c r="N281" s="212"/>
      <c r="O281" s="212"/>
      <c r="P281" s="213">
        <f>SUM(P282:P291)</f>
        <v>0</v>
      </c>
      <c r="Q281" s="212"/>
      <c r="R281" s="213">
        <f>SUM(R282:R291)</f>
        <v>0</v>
      </c>
      <c r="S281" s="212"/>
      <c r="T281" s="214">
        <f>SUM(T282:T291)</f>
        <v>0</v>
      </c>
      <c r="AR281" s="215" t="s">
        <v>79</v>
      </c>
      <c r="AT281" s="216" t="s">
        <v>70</v>
      </c>
      <c r="AU281" s="216" t="s">
        <v>79</v>
      </c>
      <c r="AY281" s="215" t="s">
        <v>123</v>
      </c>
      <c r="BK281" s="217">
        <f>SUM(BK282:BK291)</f>
        <v>0</v>
      </c>
    </row>
    <row r="282" s="1" customFormat="1" ht="25.5" customHeight="1">
      <c r="B282" s="45"/>
      <c r="C282" s="238" t="s">
        <v>633</v>
      </c>
      <c r="D282" s="238" t="s">
        <v>250</v>
      </c>
      <c r="E282" s="239" t="s">
        <v>634</v>
      </c>
      <c r="F282" s="240" t="s">
        <v>635</v>
      </c>
      <c r="G282" s="241" t="s">
        <v>383</v>
      </c>
      <c r="H282" s="242">
        <v>194.56299999999999</v>
      </c>
      <c r="I282" s="243"/>
      <c r="J282" s="244">
        <f>ROUND(I282*H282,2)</f>
        <v>0</v>
      </c>
      <c r="K282" s="240" t="s">
        <v>254</v>
      </c>
      <c r="L282" s="71"/>
      <c r="M282" s="245" t="s">
        <v>21</v>
      </c>
      <c r="N282" s="246" t="s">
        <v>42</v>
      </c>
      <c r="O282" s="46"/>
      <c r="P282" s="230">
        <f>O282*H282</f>
        <v>0</v>
      </c>
      <c r="Q282" s="230">
        <v>0</v>
      </c>
      <c r="R282" s="230">
        <f>Q282*H282</f>
        <v>0</v>
      </c>
      <c r="S282" s="230">
        <v>0</v>
      </c>
      <c r="T282" s="231">
        <f>S282*H282</f>
        <v>0</v>
      </c>
      <c r="AR282" s="23" t="s">
        <v>129</v>
      </c>
      <c r="AT282" s="23" t="s">
        <v>250</v>
      </c>
      <c r="AU282" s="23" t="s">
        <v>81</v>
      </c>
      <c r="AY282" s="23" t="s">
        <v>123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23" t="s">
        <v>79</v>
      </c>
      <c r="BK282" s="232">
        <f>ROUND(I282*H282,2)</f>
        <v>0</v>
      </c>
      <c r="BL282" s="23" t="s">
        <v>129</v>
      </c>
      <c r="BM282" s="23" t="s">
        <v>636</v>
      </c>
    </row>
    <row r="283" s="1" customFormat="1" ht="25.5" customHeight="1">
      <c r="B283" s="45"/>
      <c r="C283" s="238" t="s">
        <v>637</v>
      </c>
      <c r="D283" s="238" t="s">
        <v>250</v>
      </c>
      <c r="E283" s="239" t="s">
        <v>638</v>
      </c>
      <c r="F283" s="240" t="s">
        <v>639</v>
      </c>
      <c r="G283" s="241" t="s">
        <v>383</v>
      </c>
      <c r="H283" s="242">
        <v>194.56299999999999</v>
      </c>
      <c r="I283" s="243"/>
      <c r="J283" s="244">
        <f>ROUND(I283*H283,2)</f>
        <v>0</v>
      </c>
      <c r="K283" s="240" t="s">
        <v>254</v>
      </c>
      <c r="L283" s="71"/>
      <c r="M283" s="245" t="s">
        <v>21</v>
      </c>
      <c r="N283" s="246" t="s">
        <v>42</v>
      </c>
      <c r="O283" s="46"/>
      <c r="P283" s="230">
        <f>O283*H283</f>
        <v>0</v>
      </c>
      <c r="Q283" s="230">
        <v>0</v>
      </c>
      <c r="R283" s="230">
        <f>Q283*H283</f>
        <v>0</v>
      </c>
      <c r="S283" s="230">
        <v>0</v>
      </c>
      <c r="T283" s="231">
        <f>S283*H283</f>
        <v>0</v>
      </c>
      <c r="AR283" s="23" t="s">
        <v>129</v>
      </c>
      <c r="AT283" s="23" t="s">
        <v>250</v>
      </c>
      <c r="AU283" s="23" t="s">
        <v>81</v>
      </c>
      <c r="AY283" s="23" t="s">
        <v>123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23" t="s">
        <v>79</v>
      </c>
      <c r="BK283" s="232">
        <f>ROUND(I283*H283,2)</f>
        <v>0</v>
      </c>
      <c r="BL283" s="23" t="s">
        <v>129</v>
      </c>
      <c r="BM283" s="23" t="s">
        <v>640</v>
      </c>
    </row>
    <row r="284" s="1" customFormat="1" ht="25.5" customHeight="1">
      <c r="B284" s="45"/>
      <c r="C284" s="238" t="s">
        <v>641</v>
      </c>
      <c r="D284" s="238" t="s">
        <v>250</v>
      </c>
      <c r="E284" s="239" t="s">
        <v>642</v>
      </c>
      <c r="F284" s="240" t="s">
        <v>643</v>
      </c>
      <c r="G284" s="241" t="s">
        <v>383</v>
      </c>
      <c r="H284" s="242">
        <v>4669.5119999999997</v>
      </c>
      <c r="I284" s="243"/>
      <c r="J284" s="244">
        <f>ROUND(I284*H284,2)</f>
        <v>0</v>
      </c>
      <c r="K284" s="240" t="s">
        <v>254</v>
      </c>
      <c r="L284" s="71"/>
      <c r="M284" s="245" t="s">
        <v>21</v>
      </c>
      <c r="N284" s="246" t="s">
        <v>42</v>
      </c>
      <c r="O284" s="46"/>
      <c r="P284" s="230">
        <f>O284*H284</f>
        <v>0</v>
      </c>
      <c r="Q284" s="230">
        <v>0</v>
      </c>
      <c r="R284" s="230">
        <f>Q284*H284</f>
        <v>0</v>
      </c>
      <c r="S284" s="230">
        <v>0</v>
      </c>
      <c r="T284" s="231">
        <f>S284*H284</f>
        <v>0</v>
      </c>
      <c r="AR284" s="23" t="s">
        <v>129</v>
      </c>
      <c r="AT284" s="23" t="s">
        <v>250</v>
      </c>
      <c r="AU284" s="23" t="s">
        <v>81</v>
      </c>
      <c r="AY284" s="23" t="s">
        <v>123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23" t="s">
        <v>79</v>
      </c>
      <c r="BK284" s="232">
        <f>ROUND(I284*H284,2)</f>
        <v>0</v>
      </c>
      <c r="BL284" s="23" t="s">
        <v>129</v>
      </c>
      <c r="BM284" s="23" t="s">
        <v>644</v>
      </c>
    </row>
    <row r="285" s="12" customFormat="1">
      <c r="B285" s="258"/>
      <c r="C285" s="259"/>
      <c r="D285" s="249" t="s">
        <v>256</v>
      </c>
      <c r="E285" s="259"/>
      <c r="F285" s="261" t="s">
        <v>645</v>
      </c>
      <c r="G285" s="259"/>
      <c r="H285" s="262">
        <v>4669.5119999999997</v>
      </c>
      <c r="I285" s="263"/>
      <c r="J285" s="259"/>
      <c r="K285" s="259"/>
      <c r="L285" s="264"/>
      <c r="M285" s="265"/>
      <c r="N285" s="266"/>
      <c r="O285" s="266"/>
      <c r="P285" s="266"/>
      <c r="Q285" s="266"/>
      <c r="R285" s="266"/>
      <c r="S285" s="266"/>
      <c r="T285" s="267"/>
      <c r="AT285" s="268" t="s">
        <v>256</v>
      </c>
      <c r="AU285" s="268" t="s">
        <v>81</v>
      </c>
      <c r="AV285" s="12" t="s">
        <v>81</v>
      </c>
      <c r="AW285" s="12" t="s">
        <v>6</v>
      </c>
      <c r="AX285" s="12" t="s">
        <v>79</v>
      </c>
      <c r="AY285" s="268" t="s">
        <v>123</v>
      </c>
    </row>
    <row r="286" s="1" customFormat="1" ht="25.5" customHeight="1">
      <c r="B286" s="45"/>
      <c r="C286" s="238" t="s">
        <v>646</v>
      </c>
      <c r="D286" s="238" t="s">
        <v>250</v>
      </c>
      <c r="E286" s="239" t="s">
        <v>647</v>
      </c>
      <c r="F286" s="240" t="s">
        <v>648</v>
      </c>
      <c r="G286" s="241" t="s">
        <v>383</v>
      </c>
      <c r="H286" s="242">
        <v>56.869</v>
      </c>
      <c r="I286" s="243"/>
      <c r="J286" s="244">
        <f>ROUND(I286*H286,2)</f>
        <v>0</v>
      </c>
      <c r="K286" s="240" t="s">
        <v>261</v>
      </c>
      <c r="L286" s="71"/>
      <c r="M286" s="245" t="s">
        <v>21</v>
      </c>
      <c r="N286" s="246" t="s">
        <v>42</v>
      </c>
      <c r="O286" s="46"/>
      <c r="P286" s="230">
        <f>O286*H286</f>
        <v>0</v>
      </c>
      <c r="Q286" s="230">
        <v>0</v>
      </c>
      <c r="R286" s="230">
        <f>Q286*H286</f>
        <v>0</v>
      </c>
      <c r="S286" s="230">
        <v>0</v>
      </c>
      <c r="T286" s="231">
        <f>S286*H286</f>
        <v>0</v>
      </c>
      <c r="AR286" s="23" t="s">
        <v>129</v>
      </c>
      <c r="AT286" s="23" t="s">
        <v>250</v>
      </c>
      <c r="AU286" s="23" t="s">
        <v>81</v>
      </c>
      <c r="AY286" s="23" t="s">
        <v>123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23" t="s">
        <v>79</v>
      </c>
      <c r="BK286" s="232">
        <f>ROUND(I286*H286,2)</f>
        <v>0</v>
      </c>
      <c r="BL286" s="23" t="s">
        <v>129</v>
      </c>
      <c r="BM286" s="23" t="s">
        <v>649</v>
      </c>
    </row>
    <row r="287" s="12" customFormat="1">
      <c r="B287" s="258"/>
      <c r="C287" s="259"/>
      <c r="D287" s="249" t="s">
        <v>256</v>
      </c>
      <c r="E287" s="260" t="s">
        <v>21</v>
      </c>
      <c r="F287" s="261" t="s">
        <v>650</v>
      </c>
      <c r="G287" s="259"/>
      <c r="H287" s="262">
        <v>56.869</v>
      </c>
      <c r="I287" s="263"/>
      <c r="J287" s="259"/>
      <c r="K287" s="259"/>
      <c r="L287" s="264"/>
      <c r="M287" s="265"/>
      <c r="N287" s="266"/>
      <c r="O287" s="266"/>
      <c r="P287" s="266"/>
      <c r="Q287" s="266"/>
      <c r="R287" s="266"/>
      <c r="S287" s="266"/>
      <c r="T287" s="267"/>
      <c r="AT287" s="268" t="s">
        <v>256</v>
      </c>
      <c r="AU287" s="268" t="s">
        <v>81</v>
      </c>
      <c r="AV287" s="12" t="s">
        <v>81</v>
      </c>
      <c r="AW287" s="12" t="s">
        <v>35</v>
      </c>
      <c r="AX287" s="12" t="s">
        <v>79</v>
      </c>
      <c r="AY287" s="268" t="s">
        <v>123</v>
      </c>
    </row>
    <row r="288" s="1" customFormat="1" ht="25.5" customHeight="1">
      <c r="B288" s="45"/>
      <c r="C288" s="238" t="s">
        <v>651</v>
      </c>
      <c r="D288" s="238" t="s">
        <v>250</v>
      </c>
      <c r="E288" s="239" t="s">
        <v>652</v>
      </c>
      <c r="F288" s="240" t="s">
        <v>653</v>
      </c>
      <c r="G288" s="241" t="s">
        <v>383</v>
      </c>
      <c r="H288" s="242">
        <v>44.795000000000002</v>
      </c>
      <c r="I288" s="243"/>
      <c r="J288" s="244">
        <f>ROUND(I288*H288,2)</f>
        <v>0</v>
      </c>
      <c r="K288" s="240" t="s">
        <v>254</v>
      </c>
      <c r="L288" s="71"/>
      <c r="M288" s="245" t="s">
        <v>21</v>
      </c>
      <c r="N288" s="246" t="s">
        <v>42</v>
      </c>
      <c r="O288" s="46"/>
      <c r="P288" s="230">
        <f>O288*H288</f>
        <v>0</v>
      </c>
      <c r="Q288" s="230">
        <v>0</v>
      </c>
      <c r="R288" s="230">
        <f>Q288*H288</f>
        <v>0</v>
      </c>
      <c r="S288" s="230">
        <v>0</v>
      </c>
      <c r="T288" s="231">
        <f>S288*H288</f>
        <v>0</v>
      </c>
      <c r="AR288" s="23" t="s">
        <v>129</v>
      </c>
      <c r="AT288" s="23" t="s">
        <v>250</v>
      </c>
      <c r="AU288" s="23" t="s">
        <v>81</v>
      </c>
      <c r="AY288" s="23" t="s">
        <v>123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23" t="s">
        <v>79</v>
      </c>
      <c r="BK288" s="232">
        <f>ROUND(I288*H288,2)</f>
        <v>0</v>
      </c>
      <c r="BL288" s="23" t="s">
        <v>129</v>
      </c>
      <c r="BM288" s="23" t="s">
        <v>654</v>
      </c>
    </row>
    <row r="289" s="12" customFormat="1">
      <c r="B289" s="258"/>
      <c r="C289" s="259"/>
      <c r="D289" s="249" t="s">
        <v>256</v>
      </c>
      <c r="E289" s="260" t="s">
        <v>21</v>
      </c>
      <c r="F289" s="261" t="s">
        <v>655</v>
      </c>
      <c r="G289" s="259"/>
      <c r="H289" s="262">
        <v>44.795000000000002</v>
      </c>
      <c r="I289" s="263"/>
      <c r="J289" s="259"/>
      <c r="K289" s="259"/>
      <c r="L289" s="264"/>
      <c r="M289" s="265"/>
      <c r="N289" s="266"/>
      <c r="O289" s="266"/>
      <c r="P289" s="266"/>
      <c r="Q289" s="266"/>
      <c r="R289" s="266"/>
      <c r="S289" s="266"/>
      <c r="T289" s="267"/>
      <c r="AT289" s="268" t="s">
        <v>256</v>
      </c>
      <c r="AU289" s="268" t="s">
        <v>81</v>
      </c>
      <c r="AV289" s="12" t="s">
        <v>81</v>
      </c>
      <c r="AW289" s="12" t="s">
        <v>35</v>
      </c>
      <c r="AX289" s="12" t="s">
        <v>79</v>
      </c>
      <c r="AY289" s="268" t="s">
        <v>123</v>
      </c>
    </row>
    <row r="290" s="1" customFormat="1" ht="25.5" customHeight="1">
      <c r="B290" s="45"/>
      <c r="C290" s="238" t="s">
        <v>656</v>
      </c>
      <c r="D290" s="238" t="s">
        <v>250</v>
      </c>
      <c r="E290" s="239" t="s">
        <v>657</v>
      </c>
      <c r="F290" s="240" t="s">
        <v>658</v>
      </c>
      <c r="G290" s="241" t="s">
        <v>383</v>
      </c>
      <c r="H290" s="242">
        <v>92.899000000000001</v>
      </c>
      <c r="I290" s="243"/>
      <c r="J290" s="244">
        <f>ROUND(I290*H290,2)</f>
        <v>0</v>
      </c>
      <c r="K290" s="240" t="s">
        <v>21</v>
      </c>
      <c r="L290" s="71"/>
      <c r="M290" s="245" t="s">
        <v>21</v>
      </c>
      <c r="N290" s="246" t="s">
        <v>42</v>
      </c>
      <c r="O290" s="46"/>
      <c r="P290" s="230">
        <f>O290*H290</f>
        <v>0</v>
      </c>
      <c r="Q290" s="230">
        <v>0</v>
      </c>
      <c r="R290" s="230">
        <f>Q290*H290</f>
        <v>0</v>
      </c>
      <c r="S290" s="230">
        <v>0</v>
      </c>
      <c r="T290" s="231">
        <f>S290*H290</f>
        <v>0</v>
      </c>
      <c r="AR290" s="23" t="s">
        <v>129</v>
      </c>
      <c r="AT290" s="23" t="s">
        <v>250</v>
      </c>
      <c r="AU290" s="23" t="s">
        <v>81</v>
      </c>
      <c r="AY290" s="23" t="s">
        <v>123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23" t="s">
        <v>79</v>
      </c>
      <c r="BK290" s="232">
        <f>ROUND(I290*H290,2)</f>
        <v>0</v>
      </c>
      <c r="BL290" s="23" t="s">
        <v>129</v>
      </c>
      <c r="BM290" s="23" t="s">
        <v>659</v>
      </c>
    </row>
    <row r="291" s="12" customFormat="1">
      <c r="B291" s="258"/>
      <c r="C291" s="259"/>
      <c r="D291" s="249" t="s">
        <v>256</v>
      </c>
      <c r="E291" s="260" t="s">
        <v>21</v>
      </c>
      <c r="F291" s="261" t="s">
        <v>660</v>
      </c>
      <c r="G291" s="259"/>
      <c r="H291" s="262">
        <v>92.899000000000001</v>
      </c>
      <c r="I291" s="263"/>
      <c r="J291" s="259"/>
      <c r="K291" s="259"/>
      <c r="L291" s="264"/>
      <c r="M291" s="265"/>
      <c r="N291" s="266"/>
      <c r="O291" s="266"/>
      <c r="P291" s="266"/>
      <c r="Q291" s="266"/>
      <c r="R291" s="266"/>
      <c r="S291" s="266"/>
      <c r="T291" s="267"/>
      <c r="AT291" s="268" t="s">
        <v>256</v>
      </c>
      <c r="AU291" s="268" t="s">
        <v>81</v>
      </c>
      <c r="AV291" s="12" t="s">
        <v>81</v>
      </c>
      <c r="AW291" s="12" t="s">
        <v>35</v>
      </c>
      <c r="AX291" s="12" t="s">
        <v>79</v>
      </c>
      <c r="AY291" s="268" t="s">
        <v>123</v>
      </c>
    </row>
    <row r="292" s="10" customFormat="1" ht="29.88" customHeight="1">
      <c r="B292" s="204"/>
      <c r="C292" s="205"/>
      <c r="D292" s="206" t="s">
        <v>70</v>
      </c>
      <c r="E292" s="218" t="s">
        <v>661</v>
      </c>
      <c r="F292" s="218" t="s">
        <v>662</v>
      </c>
      <c r="G292" s="205"/>
      <c r="H292" s="205"/>
      <c r="I292" s="208"/>
      <c r="J292" s="219">
        <f>BK292</f>
        <v>0</v>
      </c>
      <c r="K292" s="205"/>
      <c r="L292" s="210"/>
      <c r="M292" s="211"/>
      <c r="N292" s="212"/>
      <c r="O292" s="212"/>
      <c r="P292" s="213">
        <f>P293</f>
        <v>0</v>
      </c>
      <c r="Q292" s="212"/>
      <c r="R292" s="213">
        <f>R293</f>
        <v>0</v>
      </c>
      <c r="S292" s="212"/>
      <c r="T292" s="214">
        <f>T293</f>
        <v>0</v>
      </c>
      <c r="AR292" s="215" t="s">
        <v>79</v>
      </c>
      <c r="AT292" s="216" t="s">
        <v>70</v>
      </c>
      <c r="AU292" s="216" t="s">
        <v>79</v>
      </c>
      <c r="AY292" s="215" t="s">
        <v>123</v>
      </c>
      <c r="BK292" s="217">
        <f>BK293</f>
        <v>0</v>
      </c>
    </row>
    <row r="293" s="1" customFormat="1" ht="25.5" customHeight="1">
      <c r="B293" s="45"/>
      <c r="C293" s="238" t="s">
        <v>663</v>
      </c>
      <c r="D293" s="238" t="s">
        <v>250</v>
      </c>
      <c r="E293" s="239" t="s">
        <v>664</v>
      </c>
      <c r="F293" s="240" t="s">
        <v>665</v>
      </c>
      <c r="G293" s="241" t="s">
        <v>383</v>
      </c>
      <c r="H293" s="242">
        <v>142.25899999999999</v>
      </c>
      <c r="I293" s="243"/>
      <c r="J293" s="244">
        <f>ROUND(I293*H293,2)</f>
        <v>0</v>
      </c>
      <c r="K293" s="240" t="s">
        <v>254</v>
      </c>
      <c r="L293" s="71"/>
      <c r="M293" s="245" t="s">
        <v>21</v>
      </c>
      <c r="N293" s="246" t="s">
        <v>42</v>
      </c>
      <c r="O293" s="46"/>
      <c r="P293" s="230">
        <f>O293*H293</f>
        <v>0</v>
      </c>
      <c r="Q293" s="230">
        <v>0</v>
      </c>
      <c r="R293" s="230">
        <f>Q293*H293</f>
        <v>0</v>
      </c>
      <c r="S293" s="230">
        <v>0</v>
      </c>
      <c r="T293" s="231">
        <f>S293*H293</f>
        <v>0</v>
      </c>
      <c r="AR293" s="23" t="s">
        <v>129</v>
      </c>
      <c r="AT293" s="23" t="s">
        <v>250</v>
      </c>
      <c r="AU293" s="23" t="s">
        <v>81</v>
      </c>
      <c r="AY293" s="23" t="s">
        <v>123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23" t="s">
        <v>79</v>
      </c>
      <c r="BK293" s="232">
        <f>ROUND(I293*H293,2)</f>
        <v>0</v>
      </c>
      <c r="BL293" s="23" t="s">
        <v>129</v>
      </c>
      <c r="BM293" s="23" t="s">
        <v>666</v>
      </c>
    </row>
    <row r="294" s="10" customFormat="1" ht="37.44" customHeight="1">
      <c r="B294" s="204"/>
      <c r="C294" s="205"/>
      <c r="D294" s="206" t="s">
        <v>70</v>
      </c>
      <c r="E294" s="207" t="s">
        <v>125</v>
      </c>
      <c r="F294" s="207" t="s">
        <v>667</v>
      </c>
      <c r="G294" s="205"/>
      <c r="H294" s="205"/>
      <c r="I294" s="208"/>
      <c r="J294" s="209">
        <f>BK294</f>
        <v>0</v>
      </c>
      <c r="K294" s="205"/>
      <c r="L294" s="210"/>
      <c r="M294" s="211"/>
      <c r="N294" s="212"/>
      <c r="O294" s="212"/>
      <c r="P294" s="213">
        <f>P295</f>
        <v>0</v>
      </c>
      <c r="Q294" s="212"/>
      <c r="R294" s="213">
        <f>R295</f>
        <v>0</v>
      </c>
      <c r="S294" s="212"/>
      <c r="T294" s="214">
        <f>T295</f>
        <v>0</v>
      </c>
      <c r="AR294" s="215" t="s">
        <v>133</v>
      </c>
      <c r="AT294" s="216" t="s">
        <v>70</v>
      </c>
      <c r="AU294" s="216" t="s">
        <v>71</v>
      </c>
      <c r="AY294" s="215" t="s">
        <v>123</v>
      </c>
      <c r="BK294" s="217">
        <f>BK295</f>
        <v>0</v>
      </c>
    </row>
    <row r="295" s="10" customFormat="1" ht="19.92" customHeight="1">
      <c r="B295" s="204"/>
      <c r="C295" s="205"/>
      <c r="D295" s="206" t="s">
        <v>70</v>
      </c>
      <c r="E295" s="218" t="s">
        <v>668</v>
      </c>
      <c r="F295" s="218" t="s">
        <v>669</v>
      </c>
      <c r="G295" s="205"/>
      <c r="H295" s="205"/>
      <c r="I295" s="208"/>
      <c r="J295" s="219">
        <f>BK295</f>
        <v>0</v>
      </c>
      <c r="K295" s="205"/>
      <c r="L295" s="210"/>
      <c r="M295" s="211"/>
      <c r="N295" s="212"/>
      <c r="O295" s="212"/>
      <c r="P295" s="213">
        <f>SUM(P296:P298)</f>
        <v>0</v>
      </c>
      <c r="Q295" s="212"/>
      <c r="R295" s="213">
        <f>SUM(R296:R298)</f>
        <v>0</v>
      </c>
      <c r="S295" s="212"/>
      <c r="T295" s="214">
        <f>SUM(T296:T298)</f>
        <v>0</v>
      </c>
      <c r="AR295" s="215" t="s">
        <v>133</v>
      </c>
      <c r="AT295" s="216" t="s">
        <v>70</v>
      </c>
      <c r="AU295" s="216" t="s">
        <v>79</v>
      </c>
      <c r="AY295" s="215" t="s">
        <v>123</v>
      </c>
      <c r="BK295" s="217">
        <f>SUM(BK296:BK298)</f>
        <v>0</v>
      </c>
    </row>
    <row r="296" s="1" customFormat="1" ht="51" customHeight="1">
      <c r="B296" s="45"/>
      <c r="C296" s="238" t="s">
        <v>670</v>
      </c>
      <c r="D296" s="238" t="s">
        <v>250</v>
      </c>
      <c r="E296" s="239" t="s">
        <v>671</v>
      </c>
      <c r="F296" s="240" t="s">
        <v>672</v>
      </c>
      <c r="G296" s="241" t="s">
        <v>219</v>
      </c>
      <c r="H296" s="242">
        <v>6</v>
      </c>
      <c r="I296" s="243"/>
      <c r="J296" s="244">
        <f>ROUND(I296*H296,2)</f>
        <v>0</v>
      </c>
      <c r="K296" s="240" t="s">
        <v>254</v>
      </c>
      <c r="L296" s="71"/>
      <c r="M296" s="245" t="s">
        <v>21</v>
      </c>
      <c r="N296" s="246" t="s">
        <v>42</v>
      </c>
      <c r="O296" s="46"/>
      <c r="P296" s="230">
        <f>O296*H296</f>
        <v>0</v>
      </c>
      <c r="Q296" s="230">
        <v>0</v>
      </c>
      <c r="R296" s="230">
        <f>Q296*H296</f>
        <v>0</v>
      </c>
      <c r="S296" s="230">
        <v>0</v>
      </c>
      <c r="T296" s="231">
        <f>S296*H296</f>
        <v>0</v>
      </c>
      <c r="AR296" s="23" t="s">
        <v>533</v>
      </c>
      <c r="AT296" s="23" t="s">
        <v>250</v>
      </c>
      <c r="AU296" s="23" t="s">
        <v>81</v>
      </c>
      <c r="AY296" s="23" t="s">
        <v>123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23" t="s">
        <v>79</v>
      </c>
      <c r="BK296" s="232">
        <f>ROUND(I296*H296,2)</f>
        <v>0</v>
      </c>
      <c r="BL296" s="23" t="s">
        <v>533</v>
      </c>
      <c r="BM296" s="23" t="s">
        <v>673</v>
      </c>
    </row>
    <row r="297" s="11" customFormat="1">
      <c r="B297" s="247"/>
      <c r="C297" s="248"/>
      <c r="D297" s="249" t="s">
        <v>256</v>
      </c>
      <c r="E297" s="250" t="s">
        <v>21</v>
      </c>
      <c r="F297" s="251" t="s">
        <v>674</v>
      </c>
      <c r="G297" s="248"/>
      <c r="H297" s="250" t="s">
        <v>21</v>
      </c>
      <c r="I297" s="252"/>
      <c r="J297" s="248"/>
      <c r="K297" s="248"/>
      <c r="L297" s="253"/>
      <c r="M297" s="254"/>
      <c r="N297" s="255"/>
      <c r="O297" s="255"/>
      <c r="P297" s="255"/>
      <c r="Q297" s="255"/>
      <c r="R297" s="255"/>
      <c r="S297" s="255"/>
      <c r="T297" s="256"/>
      <c r="AT297" s="257" t="s">
        <v>256</v>
      </c>
      <c r="AU297" s="257" t="s">
        <v>81</v>
      </c>
      <c r="AV297" s="11" t="s">
        <v>79</v>
      </c>
      <c r="AW297" s="11" t="s">
        <v>35</v>
      </c>
      <c r="AX297" s="11" t="s">
        <v>71</v>
      </c>
      <c r="AY297" s="257" t="s">
        <v>123</v>
      </c>
    </row>
    <row r="298" s="12" customFormat="1">
      <c r="B298" s="258"/>
      <c r="C298" s="259"/>
      <c r="D298" s="249" t="s">
        <v>256</v>
      </c>
      <c r="E298" s="260" t="s">
        <v>21</v>
      </c>
      <c r="F298" s="261" t="s">
        <v>675</v>
      </c>
      <c r="G298" s="259"/>
      <c r="H298" s="262">
        <v>6</v>
      </c>
      <c r="I298" s="263"/>
      <c r="J298" s="259"/>
      <c r="K298" s="259"/>
      <c r="L298" s="264"/>
      <c r="M298" s="280"/>
      <c r="N298" s="281"/>
      <c r="O298" s="281"/>
      <c r="P298" s="281"/>
      <c r="Q298" s="281"/>
      <c r="R298" s="281"/>
      <c r="S298" s="281"/>
      <c r="T298" s="282"/>
      <c r="AT298" s="268" t="s">
        <v>256</v>
      </c>
      <c r="AU298" s="268" t="s">
        <v>81</v>
      </c>
      <c r="AV298" s="12" t="s">
        <v>81</v>
      </c>
      <c r="AW298" s="12" t="s">
        <v>35</v>
      </c>
      <c r="AX298" s="12" t="s">
        <v>79</v>
      </c>
      <c r="AY298" s="268" t="s">
        <v>123</v>
      </c>
    </row>
    <row r="299" s="1" customFormat="1" ht="6.96" customHeight="1">
      <c r="B299" s="66"/>
      <c r="C299" s="67"/>
      <c r="D299" s="67"/>
      <c r="E299" s="67"/>
      <c r="F299" s="67"/>
      <c r="G299" s="67"/>
      <c r="H299" s="67"/>
      <c r="I299" s="165"/>
      <c r="J299" s="67"/>
      <c r="K299" s="67"/>
      <c r="L299" s="71"/>
    </row>
  </sheetData>
  <sheetProtection sheet="1" autoFilter="0" formatColumns="0" formatRows="0" objects="1" scenarios="1" spinCount="100000" saltValue="m3dBjbz0bwmBNmTa+kX5af11XJAVGIrD3oPYe27EOvpcpd7QBCNUKTQ/M9mIjf3iOuUKH6TyujEfn6WQdiGMPw==" hashValue="Ad8gKRFJj0nY6rpxj6HberR7pk8q3TPaJi8Y5ZPTRDeJY1Y6uiILtQNcMroXIpO91q0O/cvXNo8Np21XnVIhIg==" algorithmName="SHA-512" password="CC35"/>
  <autoFilter ref="C85:K298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91</v>
      </c>
      <c r="G1" s="138" t="s">
        <v>92</v>
      </c>
      <c r="H1" s="138"/>
      <c r="I1" s="139"/>
      <c r="J1" s="138" t="s">
        <v>93</v>
      </c>
      <c r="K1" s="137" t="s">
        <v>94</v>
      </c>
      <c r="L1" s="138" t="s">
        <v>95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87</v>
      </c>
      <c r="AZ2" s="237" t="s">
        <v>676</v>
      </c>
      <c r="BA2" s="237" t="s">
        <v>677</v>
      </c>
      <c r="BB2" s="237" t="s">
        <v>219</v>
      </c>
      <c r="BC2" s="237" t="s">
        <v>678</v>
      </c>
      <c r="BD2" s="237" t="s">
        <v>81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  <c r="AZ3" s="237" t="s">
        <v>679</v>
      </c>
      <c r="BA3" s="237" t="s">
        <v>679</v>
      </c>
      <c r="BB3" s="237" t="s">
        <v>209</v>
      </c>
      <c r="BC3" s="237" t="s">
        <v>543</v>
      </c>
      <c r="BD3" s="237" t="s">
        <v>81</v>
      </c>
    </row>
    <row r="4" ht="36.96" customHeight="1">
      <c r="B4" s="27"/>
      <c r="C4" s="28"/>
      <c r="D4" s="29" t="s">
        <v>96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  <c r="AZ4" s="237" t="s">
        <v>221</v>
      </c>
      <c r="BA4" s="237" t="s">
        <v>680</v>
      </c>
      <c r="BB4" s="237" t="s">
        <v>219</v>
      </c>
      <c r="BC4" s="237" t="s">
        <v>681</v>
      </c>
      <c r="BD4" s="237" t="s">
        <v>81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  <c r="AZ5" s="237" t="s">
        <v>682</v>
      </c>
      <c r="BA5" s="237" t="s">
        <v>683</v>
      </c>
      <c r="BB5" s="237" t="s">
        <v>209</v>
      </c>
      <c r="BC5" s="237" t="s">
        <v>684</v>
      </c>
      <c r="BD5" s="237" t="s">
        <v>81</v>
      </c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  <c r="AZ6" s="237" t="s">
        <v>685</v>
      </c>
      <c r="BA6" s="237" t="s">
        <v>685</v>
      </c>
      <c r="BB6" s="237" t="s">
        <v>383</v>
      </c>
      <c r="BC6" s="237" t="s">
        <v>460</v>
      </c>
      <c r="BD6" s="237" t="s">
        <v>81</v>
      </c>
    </row>
    <row r="7" ht="16.5" customHeight="1">
      <c r="B7" s="27"/>
      <c r="C7" s="28"/>
      <c r="D7" s="28"/>
      <c r="E7" s="142" t="str">
        <f>'Rekapitulace stavby'!K6</f>
        <v>Parkoviště ul.P.Lumumby,p.p.č.1237/18, k.ú.Zábřeh nad Odrou</v>
      </c>
      <c r="F7" s="39"/>
      <c r="G7" s="39"/>
      <c r="H7" s="39"/>
      <c r="I7" s="141"/>
      <c r="J7" s="28"/>
      <c r="K7" s="30"/>
      <c r="AZ7" s="237" t="s">
        <v>686</v>
      </c>
      <c r="BA7" s="237" t="s">
        <v>686</v>
      </c>
      <c r="BB7" s="237" t="s">
        <v>383</v>
      </c>
      <c r="BC7" s="237" t="s">
        <v>687</v>
      </c>
      <c r="BD7" s="237" t="s">
        <v>81</v>
      </c>
    </row>
    <row r="8" s="1" customFormat="1">
      <c r="B8" s="45"/>
      <c r="C8" s="46"/>
      <c r="D8" s="39" t="s">
        <v>97</v>
      </c>
      <c r="E8" s="46"/>
      <c r="F8" s="46"/>
      <c r="G8" s="46"/>
      <c r="H8" s="46"/>
      <c r="I8" s="143"/>
      <c r="J8" s="46"/>
      <c r="K8" s="50"/>
      <c r="AZ8" s="237" t="s">
        <v>688</v>
      </c>
      <c r="BA8" s="237" t="s">
        <v>688</v>
      </c>
      <c r="BB8" s="237" t="s">
        <v>383</v>
      </c>
      <c r="BC8" s="237" t="s">
        <v>689</v>
      </c>
      <c r="BD8" s="237" t="s">
        <v>81</v>
      </c>
    </row>
    <row r="9" s="1" customFormat="1" ht="36.96" customHeight="1">
      <c r="B9" s="45"/>
      <c r="C9" s="46"/>
      <c r="D9" s="46"/>
      <c r="E9" s="144" t="s">
        <v>690</v>
      </c>
      <c r="F9" s="46"/>
      <c r="G9" s="46"/>
      <c r="H9" s="46"/>
      <c r="I9" s="143"/>
      <c r="J9" s="46"/>
      <c r="K9" s="50"/>
      <c r="AZ9" s="237" t="s">
        <v>691</v>
      </c>
      <c r="BA9" s="237" t="s">
        <v>691</v>
      </c>
      <c r="BB9" s="237" t="s">
        <v>219</v>
      </c>
      <c r="BC9" s="237" t="s">
        <v>692</v>
      </c>
      <c r="BD9" s="237" t="s">
        <v>81</v>
      </c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  <c r="AZ10" s="237" t="s">
        <v>693</v>
      </c>
      <c r="BA10" s="237" t="s">
        <v>693</v>
      </c>
      <c r="BB10" s="237" t="s">
        <v>219</v>
      </c>
      <c r="BC10" s="237" t="s">
        <v>694</v>
      </c>
      <c r="BD10" s="237" t="s">
        <v>81</v>
      </c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  <c r="AZ11" s="237" t="s">
        <v>695</v>
      </c>
      <c r="BA11" s="237" t="s">
        <v>695</v>
      </c>
      <c r="BB11" s="237" t="s">
        <v>219</v>
      </c>
      <c r="BC11" s="237" t="s">
        <v>696</v>
      </c>
      <c r="BD11" s="237" t="s">
        <v>81</v>
      </c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10. 2. 2018</v>
      </c>
      <c r="K12" s="50"/>
      <c r="AZ12" s="237" t="s">
        <v>697</v>
      </c>
      <c r="BA12" s="237" t="s">
        <v>697</v>
      </c>
      <c r="BB12" s="237" t="s">
        <v>227</v>
      </c>
      <c r="BC12" s="237" t="s">
        <v>698</v>
      </c>
      <c r="BD12" s="237" t="s">
        <v>81</v>
      </c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  <c r="AZ13" s="237" t="s">
        <v>226</v>
      </c>
      <c r="BA13" s="237" t="s">
        <v>226</v>
      </c>
      <c r="BB13" s="237" t="s">
        <v>227</v>
      </c>
      <c r="BC13" s="237" t="s">
        <v>613</v>
      </c>
      <c r="BD13" s="237" t="s">
        <v>81</v>
      </c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  <c r="AZ14" s="237" t="s">
        <v>699</v>
      </c>
      <c r="BA14" s="237" t="s">
        <v>699</v>
      </c>
      <c r="BB14" s="237" t="s">
        <v>209</v>
      </c>
      <c r="BC14" s="237" t="s">
        <v>700</v>
      </c>
      <c r="BD14" s="237" t="s">
        <v>81</v>
      </c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21</v>
      </c>
      <c r="K20" s="50"/>
    </row>
    <row r="21" s="1" customFormat="1" ht="18" customHeight="1">
      <c r="B21" s="45"/>
      <c r="C21" s="46"/>
      <c r="D21" s="46"/>
      <c r="E21" s="34" t="s">
        <v>34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36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37</v>
      </c>
      <c r="E27" s="46"/>
      <c r="F27" s="46"/>
      <c r="G27" s="46"/>
      <c r="H27" s="46"/>
      <c r="I27" s="143"/>
      <c r="J27" s="154">
        <f>ROUND(J84,2)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39</v>
      </c>
      <c r="G29" s="46"/>
      <c r="H29" s="46"/>
      <c r="I29" s="155" t="s">
        <v>38</v>
      </c>
      <c r="J29" s="51" t="s">
        <v>40</v>
      </c>
      <c r="K29" s="50"/>
    </row>
    <row r="30" s="1" customFormat="1" ht="14.4" customHeight="1">
      <c r="B30" s="45"/>
      <c r="C30" s="46"/>
      <c r="D30" s="54" t="s">
        <v>41</v>
      </c>
      <c r="E30" s="54" t="s">
        <v>42</v>
      </c>
      <c r="F30" s="156">
        <f>ROUND(SUM(BE84:BE186), 2)</f>
        <v>0</v>
      </c>
      <c r="G30" s="46"/>
      <c r="H30" s="46"/>
      <c r="I30" s="157">
        <v>0.20999999999999999</v>
      </c>
      <c r="J30" s="156">
        <f>ROUND(ROUND((SUM(BE84:BE186)), 2)*I30, 2)</f>
        <v>0</v>
      </c>
      <c r="K30" s="50"/>
    </row>
    <row r="31" s="1" customFormat="1" ht="14.4" customHeight="1">
      <c r="B31" s="45"/>
      <c r="C31" s="46"/>
      <c r="D31" s="46"/>
      <c r="E31" s="54" t="s">
        <v>43</v>
      </c>
      <c r="F31" s="156">
        <f>ROUND(SUM(BF84:BF186), 2)</f>
        <v>0</v>
      </c>
      <c r="G31" s="46"/>
      <c r="H31" s="46"/>
      <c r="I31" s="157">
        <v>0.14999999999999999</v>
      </c>
      <c r="J31" s="156">
        <f>ROUND(ROUND((SUM(BF84:BF186)),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44</v>
      </c>
      <c r="F32" s="156">
        <f>ROUND(SUM(BG84:BG186),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45</v>
      </c>
      <c r="F33" s="156">
        <f>ROUND(SUM(BH84:BH186),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46</v>
      </c>
      <c r="F34" s="156">
        <f>ROUND(SUM(BI84:BI186),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47</v>
      </c>
      <c r="E36" s="97"/>
      <c r="F36" s="97"/>
      <c r="G36" s="160" t="s">
        <v>48</v>
      </c>
      <c r="H36" s="161" t="s">
        <v>49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99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Parkoviště ul.P.Lumumby,p.p.č.1237/18, k.ú.Zábřeh nad Odrou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97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002 - SO 301 DEŠŤOVÁ KANALIZACE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ul.P.Lumumby, Ostrava</v>
      </c>
      <c r="G49" s="46"/>
      <c r="H49" s="46"/>
      <c r="I49" s="145" t="s">
        <v>25</v>
      </c>
      <c r="J49" s="146" t="str">
        <f>IF(J12="","",J12)</f>
        <v>10. 2. 2018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Městský obvod Ostrava – Jih</v>
      </c>
      <c r="G51" s="46"/>
      <c r="H51" s="46"/>
      <c r="I51" s="145" t="s">
        <v>33</v>
      </c>
      <c r="J51" s="43" t="str">
        <f>E21</f>
        <v>Roman Fildán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100</v>
      </c>
      <c r="D54" s="158"/>
      <c r="E54" s="158"/>
      <c r="F54" s="158"/>
      <c r="G54" s="158"/>
      <c r="H54" s="158"/>
      <c r="I54" s="172"/>
      <c r="J54" s="173" t="s">
        <v>101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102</v>
      </c>
      <c r="D56" s="46"/>
      <c r="E56" s="46"/>
      <c r="F56" s="46"/>
      <c r="G56" s="46"/>
      <c r="H56" s="46"/>
      <c r="I56" s="143"/>
      <c r="J56" s="154">
        <f>J84</f>
        <v>0</v>
      </c>
      <c r="K56" s="50"/>
      <c r="AU56" s="23" t="s">
        <v>103</v>
      </c>
    </row>
    <row r="57" s="7" customFormat="1" ht="24.96" customHeight="1">
      <c r="B57" s="176"/>
      <c r="C57" s="177"/>
      <c r="D57" s="178" t="s">
        <v>104</v>
      </c>
      <c r="E57" s="179"/>
      <c r="F57" s="179"/>
      <c r="G57" s="179"/>
      <c r="H57" s="179"/>
      <c r="I57" s="180"/>
      <c r="J57" s="181">
        <f>J85</f>
        <v>0</v>
      </c>
      <c r="K57" s="182"/>
    </row>
    <row r="58" s="8" customFormat="1" ht="19.92" customHeight="1">
      <c r="B58" s="183"/>
      <c r="C58" s="184"/>
      <c r="D58" s="185" t="s">
        <v>240</v>
      </c>
      <c r="E58" s="186"/>
      <c r="F58" s="186"/>
      <c r="G58" s="186"/>
      <c r="H58" s="186"/>
      <c r="I58" s="187"/>
      <c r="J58" s="188">
        <f>J86</f>
        <v>0</v>
      </c>
      <c r="K58" s="189"/>
    </row>
    <row r="59" s="8" customFormat="1" ht="19.92" customHeight="1">
      <c r="B59" s="183"/>
      <c r="C59" s="184"/>
      <c r="D59" s="185" t="s">
        <v>241</v>
      </c>
      <c r="E59" s="186"/>
      <c r="F59" s="186"/>
      <c r="G59" s="186"/>
      <c r="H59" s="186"/>
      <c r="I59" s="187"/>
      <c r="J59" s="188">
        <f>J145</f>
        <v>0</v>
      </c>
      <c r="K59" s="189"/>
    </row>
    <row r="60" s="8" customFormat="1" ht="19.92" customHeight="1">
      <c r="B60" s="183"/>
      <c r="C60" s="184"/>
      <c r="D60" s="185" t="s">
        <v>701</v>
      </c>
      <c r="E60" s="186"/>
      <c r="F60" s="186"/>
      <c r="G60" s="186"/>
      <c r="H60" s="186"/>
      <c r="I60" s="187"/>
      <c r="J60" s="188">
        <f>J156</f>
        <v>0</v>
      </c>
      <c r="K60" s="189"/>
    </row>
    <row r="61" s="8" customFormat="1" ht="19.92" customHeight="1">
      <c r="B61" s="183"/>
      <c r="C61" s="184"/>
      <c r="D61" s="185" t="s">
        <v>242</v>
      </c>
      <c r="E61" s="186"/>
      <c r="F61" s="186"/>
      <c r="G61" s="186"/>
      <c r="H61" s="186"/>
      <c r="I61" s="187"/>
      <c r="J61" s="188">
        <f>J160</f>
        <v>0</v>
      </c>
      <c r="K61" s="189"/>
    </row>
    <row r="62" s="8" customFormat="1" ht="19.92" customHeight="1">
      <c r="B62" s="183"/>
      <c r="C62" s="184"/>
      <c r="D62" s="185" t="s">
        <v>702</v>
      </c>
      <c r="E62" s="186"/>
      <c r="F62" s="186"/>
      <c r="G62" s="186"/>
      <c r="H62" s="186"/>
      <c r="I62" s="187"/>
      <c r="J62" s="188">
        <f>J164</f>
        <v>0</v>
      </c>
      <c r="K62" s="189"/>
    </row>
    <row r="63" s="8" customFormat="1" ht="19.92" customHeight="1">
      <c r="B63" s="183"/>
      <c r="C63" s="184"/>
      <c r="D63" s="185" t="s">
        <v>244</v>
      </c>
      <c r="E63" s="186"/>
      <c r="F63" s="186"/>
      <c r="G63" s="186"/>
      <c r="H63" s="186"/>
      <c r="I63" s="187"/>
      <c r="J63" s="188">
        <f>J180</f>
        <v>0</v>
      </c>
      <c r="K63" s="189"/>
    </row>
    <row r="64" s="8" customFormat="1" ht="19.92" customHeight="1">
      <c r="B64" s="183"/>
      <c r="C64" s="184"/>
      <c r="D64" s="185" t="s">
        <v>246</v>
      </c>
      <c r="E64" s="186"/>
      <c r="F64" s="186"/>
      <c r="G64" s="186"/>
      <c r="H64" s="186"/>
      <c r="I64" s="187"/>
      <c r="J64" s="188">
        <f>J185</f>
        <v>0</v>
      </c>
      <c r="K64" s="189"/>
    </row>
    <row r="65" s="1" customFormat="1" ht="21.84" customHeight="1">
      <c r="B65" s="45"/>
      <c r="C65" s="46"/>
      <c r="D65" s="46"/>
      <c r="E65" s="46"/>
      <c r="F65" s="46"/>
      <c r="G65" s="46"/>
      <c r="H65" s="46"/>
      <c r="I65" s="143"/>
      <c r="J65" s="46"/>
      <c r="K65" s="50"/>
    </row>
    <row r="66" s="1" customFormat="1" ht="6.96" customHeight="1">
      <c r="B66" s="66"/>
      <c r="C66" s="67"/>
      <c r="D66" s="67"/>
      <c r="E66" s="67"/>
      <c r="F66" s="67"/>
      <c r="G66" s="67"/>
      <c r="H66" s="67"/>
      <c r="I66" s="165"/>
      <c r="J66" s="67"/>
      <c r="K66" s="68"/>
    </row>
    <row r="70" s="1" customFormat="1" ht="6.96" customHeight="1">
      <c r="B70" s="69"/>
      <c r="C70" s="70"/>
      <c r="D70" s="70"/>
      <c r="E70" s="70"/>
      <c r="F70" s="70"/>
      <c r="G70" s="70"/>
      <c r="H70" s="70"/>
      <c r="I70" s="168"/>
      <c r="J70" s="70"/>
      <c r="K70" s="70"/>
      <c r="L70" s="71"/>
    </row>
    <row r="71" s="1" customFormat="1" ht="36.96" customHeight="1">
      <c r="B71" s="45"/>
      <c r="C71" s="72" t="s">
        <v>106</v>
      </c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6.96" customHeight="1">
      <c r="B72" s="45"/>
      <c r="C72" s="73"/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4.4" customHeight="1">
      <c r="B73" s="45"/>
      <c r="C73" s="75" t="s">
        <v>18</v>
      </c>
      <c r="D73" s="73"/>
      <c r="E73" s="73"/>
      <c r="F73" s="73"/>
      <c r="G73" s="73"/>
      <c r="H73" s="73"/>
      <c r="I73" s="190"/>
      <c r="J73" s="73"/>
      <c r="K73" s="73"/>
      <c r="L73" s="71"/>
    </row>
    <row r="74" s="1" customFormat="1" ht="16.5" customHeight="1">
      <c r="B74" s="45"/>
      <c r="C74" s="73"/>
      <c r="D74" s="73"/>
      <c r="E74" s="191" t="str">
        <f>E7</f>
        <v>Parkoviště ul.P.Lumumby,p.p.č.1237/18, k.ú.Zábřeh nad Odrou</v>
      </c>
      <c r="F74" s="75"/>
      <c r="G74" s="75"/>
      <c r="H74" s="75"/>
      <c r="I74" s="190"/>
      <c r="J74" s="73"/>
      <c r="K74" s="73"/>
      <c r="L74" s="71"/>
    </row>
    <row r="75" s="1" customFormat="1" ht="14.4" customHeight="1">
      <c r="B75" s="45"/>
      <c r="C75" s="75" t="s">
        <v>97</v>
      </c>
      <c r="D75" s="73"/>
      <c r="E75" s="73"/>
      <c r="F75" s="73"/>
      <c r="G75" s="73"/>
      <c r="H75" s="73"/>
      <c r="I75" s="190"/>
      <c r="J75" s="73"/>
      <c r="K75" s="73"/>
      <c r="L75" s="71"/>
    </row>
    <row r="76" s="1" customFormat="1" ht="17.25" customHeight="1">
      <c r="B76" s="45"/>
      <c r="C76" s="73"/>
      <c r="D76" s="73"/>
      <c r="E76" s="81" t="str">
        <f>E9</f>
        <v>002 - SO 301 DEŠŤOVÁ KANALIZACE</v>
      </c>
      <c r="F76" s="73"/>
      <c r="G76" s="73"/>
      <c r="H76" s="73"/>
      <c r="I76" s="190"/>
      <c r="J76" s="73"/>
      <c r="K76" s="73"/>
      <c r="L76" s="71"/>
    </row>
    <row r="77" s="1" customFormat="1" ht="6.96" customHeight="1">
      <c r="B77" s="45"/>
      <c r="C77" s="73"/>
      <c r="D77" s="73"/>
      <c r="E77" s="73"/>
      <c r="F77" s="73"/>
      <c r="G77" s="73"/>
      <c r="H77" s="73"/>
      <c r="I77" s="190"/>
      <c r="J77" s="73"/>
      <c r="K77" s="73"/>
      <c r="L77" s="71"/>
    </row>
    <row r="78" s="1" customFormat="1" ht="18" customHeight="1">
      <c r="B78" s="45"/>
      <c r="C78" s="75" t="s">
        <v>23</v>
      </c>
      <c r="D78" s="73"/>
      <c r="E78" s="73"/>
      <c r="F78" s="192" t="str">
        <f>F12</f>
        <v>ul.P.Lumumby, Ostrava</v>
      </c>
      <c r="G78" s="73"/>
      <c r="H78" s="73"/>
      <c r="I78" s="193" t="s">
        <v>25</v>
      </c>
      <c r="J78" s="84" t="str">
        <f>IF(J12="","",J12)</f>
        <v>10. 2. 2018</v>
      </c>
      <c r="K78" s="73"/>
      <c r="L78" s="71"/>
    </row>
    <row r="79" s="1" customFormat="1" ht="6.96" customHeight="1">
      <c r="B79" s="45"/>
      <c r="C79" s="73"/>
      <c r="D79" s="73"/>
      <c r="E79" s="73"/>
      <c r="F79" s="73"/>
      <c r="G79" s="73"/>
      <c r="H79" s="73"/>
      <c r="I79" s="190"/>
      <c r="J79" s="73"/>
      <c r="K79" s="73"/>
      <c r="L79" s="71"/>
    </row>
    <row r="80" s="1" customFormat="1">
      <c r="B80" s="45"/>
      <c r="C80" s="75" t="s">
        <v>27</v>
      </c>
      <c r="D80" s="73"/>
      <c r="E80" s="73"/>
      <c r="F80" s="192" t="str">
        <f>E15</f>
        <v>Městský obvod Ostrava – Jih</v>
      </c>
      <c r="G80" s="73"/>
      <c r="H80" s="73"/>
      <c r="I80" s="193" t="s">
        <v>33</v>
      </c>
      <c r="J80" s="192" t="str">
        <f>E21</f>
        <v>Roman Fildán</v>
      </c>
      <c r="K80" s="73"/>
      <c r="L80" s="71"/>
    </row>
    <row r="81" s="1" customFormat="1" ht="14.4" customHeight="1">
      <c r="B81" s="45"/>
      <c r="C81" s="75" t="s">
        <v>31</v>
      </c>
      <c r="D81" s="73"/>
      <c r="E81" s="73"/>
      <c r="F81" s="192" t="str">
        <f>IF(E18="","",E18)</f>
        <v/>
      </c>
      <c r="G81" s="73"/>
      <c r="H81" s="73"/>
      <c r="I81" s="190"/>
      <c r="J81" s="73"/>
      <c r="K81" s="73"/>
      <c r="L81" s="71"/>
    </row>
    <row r="82" s="1" customFormat="1" ht="10.32" customHeight="1">
      <c r="B82" s="45"/>
      <c r="C82" s="73"/>
      <c r="D82" s="73"/>
      <c r="E82" s="73"/>
      <c r="F82" s="73"/>
      <c r="G82" s="73"/>
      <c r="H82" s="73"/>
      <c r="I82" s="190"/>
      <c r="J82" s="73"/>
      <c r="K82" s="73"/>
      <c r="L82" s="71"/>
    </row>
    <row r="83" s="9" customFormat="1" ht="29.28" customHeight="1">
      <c r="B83" s="194"/>
      <c r="C83" s="195" t="s">
        <v>107</v>
      </c>
      <c r="D83" s="196" t="s">
        <v>56</v>
      </c>
      <c r="E83" s="196" t="s">
        <v>52</v>
      </c>
      <c r="F83" s="196" t="s">
        <v>108</v>
      </c>
      <c r="G83" s="196" t="s">
        <v>109</v>
      </c>
      <c r="H83" s="196" t="s">
        <v>110</v>
      </c>
      <c r="I83" s="197" t="s">
        <v>111</v>
      </c>
      <c r="J83" s="196" t="s">
        <v>101</v>
      </c>
      <c r="K83" s="198" t="s">
        <v>112</v>
      </c>
      <c r="L83" s="199"/>
      <c r="M83" s="101" t="s">
        <v>113</v>
      </c>
      <c r="N83" s="102" t="s">
        <v>41</v>
      </c>
      <c r="O83" s="102" t="s">
        <v>114</v>
      </c>
      <c r="P83" s="102" t="s">
        <v>115</v>
      </c>
      <c r="Q83" s="102" t="s">
        <v>116</v>
      </c>
      <c r="R83" s="102" t="s">
        <v>117</v>
      </c>
      <c r="S83" s="102" t="s">
        <v>118</v>
      </c>
      <c r="T83" s="103" t="s">
        <v>119</v>
      </c>
    </row>
    <row r="84" s="1" customFormat="1" ht="29.28" customHeight="1">
      <c r="B84" s="45"/>
      <c r="C84" s="107" t="s">
        <v>102</v>
      </c>
      <c r="D84" s="73"/>
      <c r="E84" s="73"/>
      <c r="F84" s="73"/>
      <c r="G84" s="73"/>
      <c r="H84" s="73"/>
      <c r="I84" s="190"/>
      <c r="J84" s="200">
        <f>BK84</f>
        <v>0</v>
      </c>
      <c r="K84" s="73"/>
      <c r="L84" s="71"/>
      <c r="M84" s="104"/>
      <c r="N84" s="105"/>
      <c r="O84" s="105"/>
      <c r="P84" s="201">
        <f>P85</f>
        <v>0</v>
      </c>
      <c r="Q84" s="105"/>
      <c r="R84" s="201">
        <f>R85</f>
        <v>430.46398317999996</v>
      </c>
      <c r="S84" s="105"/>
      <c r="T84" s="202">
        <f>T85</f>
        <v>0</v>
      </c>
      <c r="AT84" s="23" t="s">
        <v>70</v>
      </c>
      <c r="AU84" s="23" t="s">
        <v>103</v>
      </c>
      <c r="BK84" s="203">
        <f>BK85</f>
        <v>0</v>
      </c>
    </row>
    <row r="85" s="10" customFormat="1" ht="37.44" customHeight="1">
      <c r="B85" s="204"/>
      <c r="C85" s="205"/>
      <c r="D85" s="206" t="s">
        <v>70</v>
      </c>
      <c r="E85" s="207" t="s">
        <v>120</v>
      </c>
      <c r="F85" s="207" t="s">
        <v>121</v>
      </c>
      <c r="G85" s="205"/>
      <c r="H85" s="205"/>
      <c r="I85" s="208"/>
      <c r="J85" s="209">
        <f>BK85</f>
        <v>0</v>
      </c>
      <c r="K85" s="205"/>
      <c r="L85" s="210"/>
      <c r="M85" s="211"/>
      <c r="N85" s="212"/>
      <c r="O85" s="212"/>
      <c r="P85" s="213">
        <f>P86+P145+P156+P160+P164+P180+P185</f>
        <v>0</v>
      </c>
      <c r="Q85" s="212"/>
      <c r="R85" s="213">
        <f>R86+R145+R156+R160+R164+R180+R185</f>
        <v>430.46398317999996</v>
      </c>
      <c r="S85" s="212"/>
      <c r="T85" s="214">
        <f>T86+T145+T156+T160+T164+T180+T185</f>
        <v>0</v>
      </c>
      <c r="AR85" s="215" t="s">
        <v>79</v>
      </c>
      <c r="AT85" s="216" t="s">
        <v>70</v>
      </c>
      <c r="AU85" s="216" t="s">
        <v>71</v>
      </c>
      <c r="AY85" s="215" t="s">
        <v>123</v>
      </c>
      <c r="BK85" s="217">
        <f>BK86+BK145+BK156+BK160+BK164+BK180+BK185</f>
        <v>0</v>
      </c>
    </row>
    <row r="86" s="10" customFormat="1" ht="19.92" customHeight="1">
      <c r="B86" s="204"/>
      <c r="C86" s="205"/>
      <c r="D86" s="206" t="s">
        <v>70</v>
      </c>
      <c r="E86" s="218" t="s">
        <v>79</v>
      </c>
      <c r="F86" s="218" t="s">
        <v>249</v>
      </c>
      <c r="G86" s="205"/>
      <c r="H86" s="205"/>
      <c r="I86" s="208"/>
      <c r="J86" s="219">
        <f>BK86</f>
        <v>0</v>
      </c>
      <c r="K86" s="205"/>
      <c r="L86" s="210"/>
      <c r="M86" s="211"/>
      <c r="N86" s="212"/>
      <c r="O86" s="212"/>
      <c r="P86" s="213">
        <f>SUM(P87:P144)</f>
        <v>0</v>
      </c>
      <c r="Q86" s="212"/>
      <c r="R86" s="213">
        <f>SUM(R87:R144)</f>
        <v>424.90093999999993</v>
      </c>
      <c r="S86" s="212"/>
      <c r="T86" s="214">
        <f>SUM(T87:T144)</f>
        <v>0</v>
      </c>
      <c r="AR86" s="215" t="s">
        <v>79</v>
      </c>
      <c r="AT86" s="216" t="s">
        <v>70</v>
      </c>
      <c r="AU86" s="216" t="s">
        <v>79</v>
      </c>
      <c r="AY86" s="215" t="s">
        <v>123</v>
      </c>
      <c r="BK86" s="217">
        <f>SUM(BK87:BK144)</f>
        <v>0</v>
      </c>
    </row>
    <row r="87" s="1" customFormat="1" ht="25.5" customHeight="1">
      <c r="B87" s="45"/>
      <c r="C87" s="238" t="s">
        <v>79</v>
      </c>
      <c r="D87" s="238" t="s">
        <v>250</v>
      </c>
      <c r="E87" s="239" t="s">
        <v>703</v>
      </c>
      <c r="F87" s="240" t="s">
        <v>704</v>
      </c>
      <c r="G87" s="241" t="s">
        <v>219</v>
      </c>
      <c r="H87" s="242">
        <v>192</v>
      </c>
      <c r="I87" s="243"/>
      <c r="J87" s="244">
        <f>ROUND(I87*H87,2)</f>
        <v>0</v>
      </c>
      <c r="K87" s="240" t="s">
        <v>254</v>
      </c>
      <c r="L87" s="71"/>
      <c r="M87" s="245" t="s">
        <v>21</v>
      </c>
      <c r="N87" s="246" t="s">
        <v>42</v>
      </c>
      <c r="O87" s="46"/>
      <c r="P87" s="230">
        <f>O87*H87</f>
        <v>0</v>
      </c>
      <c r="Q87" s="230">
        <v>0</v>
      </c>
      <c r="R87" s="230">
        <f>Q87*H87</f>
        <v>0</v>
      </c>
      <c r="S87" s="230">
        <v>0</v>
      </c>
      <c r="T87" s="231">
        <f>S87*H87</f>
        <v>0</v>
      </c>
      <c r="AR87" s="23" t="s">
        <v>129</v>
      </c>
      <c r="AT87" s="23" t="s">
        <v>250</v>
      </c>
      <c r="AU87" s="23" t="s">
        <v>81</v>
      </c>
      <c r="AY87" s="23" t="s">
        <v>123</v>
      </c>
      <c r="BE87" s="232">
        <f>IF(N87="základní",J87,0)</f>
        <v>0</v>
      </c>
      <c r="BF87" s="232">
        <f>IF(N87="snížená",J87,0)</f>
        <v>0</v>
      </c>
      <c r="BG87" s="232">
        <f>IF(N87="zákl. přenesená",J87,0)</f>
        <v>0</v>
      </c>
      <c r="BH87" s="232">
        <f>IF(N87="sníž. přenesená",J87,0)</f>
        <v>0</v>
      </c>
      <c r="BI87" s="232">
        <f>IF(N87="nulová",J87,0)</f>
        <v>0</v>
      </c>
      <c r="BJ87" s="23" t="s">
        <v>79</v>
      </c>
      <c r="BK87" s="232">
        <f>ROUND(I87*H87,2)</f>
        <v>0</v>
      </c>
      <c r="BL87" s="23" t="s">
        <v>129</v>
      </c>
      <c r="BM87" s="23" t="s">
        <v>705</v>
      </c>
    </row>
    <row r="88" s="11" customFormat="1">
      <c r="B88" s="247"/>
      <c r="C88" s="248"/>
      <c r="D88" s="249" t="s">
        <v>256</v>
      </c>
      <c r="E88" s="250" t="s">
        <v>21</v>
      </c>
      <c r="F88" s="251" t="s">
        <v>706</v>
      </c>
      <c r="G88" s="248"/>
      <c r="H88" s="250" t="s">
        <v>21</v>
      </c>
      <c r="I88" s="252"/>
      <c r="J88" s="248"/>
      <c r="K88" s="248"/>
      <c r="L88" s="253"/>
      <c r="M88" s="254"/>
      <c r="N88" s="255"/>
      <c r="O88" s="255"/>
      <c r="P88" s="255"/>
      <c r="Q88" s="255"/>
      <c r="R88" s="255"/>
      <c r="S88" s="255"/>
      <c r="T88" s="256"/>
      <c r="AT88" s="257" t="s">
        <v>256</v>
      </c>
      <c r="AU88" s="257" t="s">
        <v>81</v>
      </c>
      <c r="AV88" s="11" t="s">
        <v>79</v>
      </c>
      <c r="AW88" s="11" t="s">
        <v>35</v>
      </c>
      <c r="AX88" s="11" t="s">
        <v>71</v>
      </c>
      <c r="AY88" s="257" t="s">
        <v>123</v>
      </c>
    </row>
    <row r="89" s="12" customFormat="1">
      <c r="B89" s="258"/>
      <c r="C89" s="259"/>
      <c r="D89" s="249" t="s">
        <v>256</v>
      </c>
      <c r="E89" s="260" t="s">
        <v>676</v>
      </c>
      <c r="F89" s="261" t="s">
        <v>707</v>
      </c>
      <c r="G89" s="259"/>
      <c r="H89" s="262">
        <v>192</v>
      </c>
      <c r="I89" s="263"/>
      <c r="J89" s="259"/>
      <c r="K89" s="259"/>
      <c r="L89" s="264"/>
      <c r="M89" s="265"/>
      <c r="N89" s="266"/>
      <c r="O89" s="266"/>
      <c r="P89" s="266"/>
      <c r="Q89" s="266"/>
      <c r="R89" s="266"/>
      <c r="S89" s="266"/>
      <c r="T89" s="267"/>
      <c r="AT89" s="268" t="s">
        <v>256</v>
      </c>
      <c r="AU89" s="268" t="s">
        <v>81</v>
      </c>
      <c r="AV89" s="12" t="s">
        <v>81</v>
      </c>
      <c r="AW89" s="12" t="s">
        <v>35</v>
      </c>
      <c r="AX89" s="12" t="s">
        <v>79</v>
      </c>
      <c r="AY89" s="268" t="s">
        <v>123</v>
      </c>
    </row>
    <row r="90" s="1" customFormat="1" ht="25.5" customHeight="1">
      <c r="B90" s="45"/>
      <c r="C90" s="238" t="s">
        <v>81</v>
      </c>
      <c r="D90" s="238" t="s">
        <v>250</v>
      </c>
      <c r="E90" s="239" t="s">
        <v>708</v>
      </c>
      <c r="F90" s="240" t="s">
        <v>709</v>
      </c>
      <c r="G90" s="241" t="s">
        <v>219</v>
      </c>
      <c r="H90" s="242">
        <v>192</v>
      </c>
      <c r="I90" s="243"/>
      <c r="J90" s="244">
        <f>ROUND(I90*H90,2)</f>
        <v>0</v>
      </c>
      <c r="K90" s="240" t="s">
        <v>254</v>
      </c>
      <c r="L90" s="71"/>
      <c r="M90" s="245" t="s">
        <v>21</v>
      </c>
      <c r="N90" s="246" t="s">
        <v>42</v>
      </c>
      <c r="O90" s="46"/>
      <c r="P90" s="230">
        <f>O90*H90</f>
        <v>0</v>
      </c>
      <c r="Q90" s="230">
        <v>0</v>
      </c>
      <c r="R90" s="230">
        <f>Q90*H90</f>
        <v>0</v>
      </c>
      <c r="S90" s="230">
        <v>0</v>
      </c>
      <c r="T90" s="231">
        <f>S90*H90</f>
        <v>0</v>
      </c>
      <c r="AR90" s="23" t="s">
        <v>129</v>
      </c>
      <c r="AT90" s="23" t="s">
        <v>250</v>
      </c>
      <c r="AU90" s="23" t="s">
        <v>81</v>
      </c>
      <c r="AY90" s="23" t="s">
        <v>123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23" t="s">
        <v>79</v>
      </c>
      <c r="BK90" s="232">
        <f>ROUND(I90*H90,2)</f>
        <v>0</v>
      </c>
      <c r="BL90" s="23" t="s">
        <v>129</v>
      </c>
      <c r="BM90" s="23" t="s">
        <v>710</v>
      </c>
    </row>
    <row r="91" s="12" customFormat="1">
      <c r="B91" s="258"/>
      <c r="C91" s="259"/>
      <c r="D91" s="249" t="s">
        <v>256</v>
      </c>
      <c r="E91" s="260" t="s">
        <v>21</v>
      </c>
      <c r="F91" s="261" t="s">
        <v>676</v>
      </c>
      <c r="G91" s="259"/>
      <c r="H91" s="262">
        <v>192</v>
      </c>
      <c r="I91" s="263"/>
      <c r="J91" s="259"/>
      <c r="K91" s="259"/>
      <c r="L91" s="264"/>
      <c r="M91" s="265"/>
      <c r="N91" s="266"/>
      <c r="O91" s="266"/>
      <c r="P91" s="266"/>
      <c r="Q91" s="266"/>
      <c r="R91" s="266"/>
      <c r="S91" s="266"/>
      <c r="T91" s="267"/>
      <c r="AT91" s="268" t="s">
        <v>256</v>
      </c>
      <c r="AU91" s="268" t="s">
        <v>81</v>
      </c>
      <c r="AV91" s="12" t="s">
        <v>81</v>
      </c>
      <c r="AW91" s="12" t="s">
        <v>35</v>
      </c>
      <c r="AX91" s="12" t="s">
        <v>71</v>
      </c>
      <c r="AY91" s="268" t="s">
        <v>123</v>
      </c>
    </row>
    <row r="92" s="13" customFormat="1">
      <c r="B92" s="269"/>
      <c r="C92" s="270"/>
      <c r="D92" s="249" t="s">
        <v>256</v>
      </c>
      <c r="E92" s="271" t="s">
        <v>21</v>
      </c>
      <c r="F92" s="272" t="s">
        <v>299</v>
      </c>
      <c r="G92" s="270"/>
      <c r="H92" s="273">
        <v>192</v>
      </c>
      <c r="I92" s="274"/>
      <c r="J92" s="270"/>
      <c r="K92" s="270"/>
      <c r="L92" s="275"/>
      <c r="M92" s="276"/>
      <c r="N92" s="277"/>
      <c r="O92" s="277"/>
      <c r="P92" s="277"/>
      <c r="Q92" s="277"/>
      <c r="R92" s="277"/>
      <c r="S92" s="277"/>
      <c r="T92" s="278"/>
      <c r="AT92" s="279" t="s">
        <v>256</v>
      </c>
      <c r="AU92" s="279" t="s">
        <v>81</v>
      </c>
      <c r="AV92" s="13" t="s">
        <v>129</v>
      </c>
      <c r="AW92" s="13" t="s">
        <v>35</v>
      </c>
      <c r="AX92" s="13" t="s">
        <v>79</v>
      </c>
      <c r="AY92" s="279" t="s">
        <v>123</v>
      </c>
    </row>
    <row r="93" s="1" customFormat="1" ht="25.5" customHeight="1">
      <c r="B93" s="45"/>
      <c r="C93" s="238" t="s">
        <v>133</v>
      </c>
      <c r="D93" s="238" t="s">
        <v>250</v>
      </c>
      <c r="E93" s="239" t="s">
        <v>711</v>
      </c>
      <c r="F93" s="240" t="s">
        <v>712</v>
      </c>
      <c r="G93" s="241" t="s">
        <v>219</v>
      </c>
      <c r="H93" s="242">
        <v>34.649999999999999</v>
      </c>
      <c r="I93" s="243"/>
      <c r="J93" s="244">
        <f>ROUND(I93*H93,2)</f>
        <v>0</v>
      </c>
      <c r="K93" s="240" t="s">
        <v>254</v>
      </c>
      <c r="L93" s="71"/>
      <c r="M93" s="245" t="s">
        <v>21</v>
      </c>
      <c r="N93" s="246" t="s">
        <v>42</v>
      </c>
      <c r="O93" s="46"/>
      <c r="P93" s="230">
        <f>O93*H93</f>
        <v>0</v>
      </c>
      <c r="Q93" s="230">
        <v>0</v>
      </c>
      <c r="R93" s="230">
        <f>Q93*H93</f>
        <v>0</v>
      </c>
      <c r="S93" s="230">
        <v>0</v>
      </c>
      <c r="T93" s="231">
        <f>S93*H93</f>
        <v>0</v>
      </c>
      <c r="AR93" s="23" t="s">
        <v>129</v>
      </c>
      <c r="AT93" s="23" t="s">
        <v>250</v>
      </c>
      <c r="AU93" s="23" t="s">
        <v>81</v>
      </c>
      <c r="AY93" s="23" t="s">
        <v>123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23" t="s">
        <v>79</v>
      </c>
      <c r="BK93" s="232">
        <f>ROUND(I93*H93,2)</f>
        <v>0</v>
      </c>
      <c r="BL93" s="23" t="s">
        <v>129</v>
      </c>
      <c r="BM93" s="23" t="s">
        <v>713</v>
      </c>
    </row>
    <row r="94" s="11" customFormat="1">
      <c r="B94" s="247"/>
      <c r="C94" s="248"/>
      <c r="D94" s="249" t="s">
        <v>256</v>
      </c>
      <c r="E94" s="250" t="s">
        <v>21</v>
      </c>
      <c r="F94" s="251" t="s">
        <v>714</v>
      </c>
      <c r="G94" s="248"/>
      <c r="H94" s="250" t="s">
        <v>21</v>
      </c>
      <c r="I94" s="252"/>
      <c r="J94" s="248"/>
      <c r="K94" s="248"/>
      <c r="L94" s="253"/>
      <c r="M94" s="254"/>
      <c r="N94" s="255"/>
      <c r="O94" s="255"/>
      <c r="P94" s="255"/>
      <c r="Q94" s="255"/>
      <c r="R94" s="255"/>
      <c r="S94" s="255"/>
      <c r="T94" s="256"/>
      <c r="AT94" s="257" t="s">
        <v>256</v>
      </c>
      <c r="AU94" s="257" t="s">
        <v>81</v>
      </c>
      <c r="AV94" s="11" t="s">
        <v>79</v>
      </c>
      <c r="AW94" s="11" t="s">
        <v>35</v>
      </c>
      <c r="AX94" s="11" t="s">
        <v>71</v>
      </c>
      <c r="AY94" s="257" t="s">
        <v>123</v>
      </c>
    </row>
    <row r="95" s="12" customFormat="1">
      <c r="B95" s="258"/>
      <c r="C95" s="259"/>
      <c r="D95" s="249" t="s">
        <v>256</v>
      </c>
      <c r="E95" s="260" t="s">
        <v>221</v>
      </c>
      <c r="F95" s="261" t="s">
        <v>715</v>
      </c>
      <c r="G95" s="259"/>
      <c r="H95" s="262">
        <v>34.649999999999999</v>
      </c>
      <c r="I95" s="263"/>
      <c r="J95" s="259"/>
      <c r="K95" s="259"/>
      <c r="L95" s="264"/>
      <c r="M95" s="265"/>
      <c r="N95" s="266"/>
      <c r="O95" s="266"/>
      <c r="P95" s="266"/>
      <c r="Q95" s="266"/>
      <c r="R95" s="266"/>
      <c r="S95" s="266"/>
      <c r="T95" s="267"/>
      <c r="AT95" s="268" t="s">
        <v>256</v>
      </c>
      <c r="AU95" s="268" t="s">
        <v>81</v>
      </c>
      <c r="AV95" s="12" t="s">
        <v>81</v>
      </c>
      <c r="AW95" s="12" t="s">
        <v>35</v>
      </c>
      <c r="AX95" s="12" t="s">
        <v>79</v>
      </c>
      <c r="AY95" s="268" t="s">
        <v>123</v>
      </c>
    </row>
    <row r="96" s="1" customFormat="1" ht="38.25" customHeight="1">
      <c r="B96" s="45"/>
      <c r="C96" s="238" t="s">
        <v>129</v>
      </c>
      <c r="D96" s="238" t="s">
        <v>250</v>
      </c>
      <c r="E96" s="239" t="s">
        <v>716</v>
      </c>
      <c r="F96" s="240" t="s">
        <v>717</v>
      </c>
      <c r="G96" s="241" t="s">
        <v>219</v>
      </c>
      <c r="H96" s="242">
        <v>34.649999999999999</v>
      </c>
      <c r="I96" s="243"/>
      <c r="J96" s="244">
        <f>ROUND(I96*H96,2)</f>
        <v>0</v>
      </c>
      <c r="K96" s="240" t="s">
        <v>254</v>
      </c>
      <c r="L96" s="71"/>
      <c r="M96" s="245" t="s">
        <v>21</v>
      </c>
      <c r="N96" s="246" t="s">
        <v>42</v>
      </c>
      <c r="O96" s="46"/>
      <c r="P96" s="230">
        <f>O96*H96</f>
        <v>0</v>
      </c>
      <c r="Q96" s="230">
        <v>0</v>
      </c>
      <c r="R96" s="230">
        <f>Q96*H96</f>
        <v>0</v>
      </c>
      <c r="S96" s="230">
        <v>0</v>
      </c>
      <c r="T96" s="231">
        <f>S96*H96</f>
        <v>0</v>
      </c>
      <c r="AR96" s="23" t="s">
        <v>129</v>
      </c>
      <c r="AT96" s="23" t="s">
        <v>250</v>
      </c>
      <c r="AU96" s="23" t="s">
        <v>81</v>
      </c>
      <c r="AY96" s="23" t="s">
        <v>123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23" t="s">
        <v>79</v>
      </c>
      <c r="BK96" s="232">
        <f>ROUND(I96*H96,2)</f>
        <v>0</v>
      </c>
      <c r="BL96" s="23" t="s">
        <v>129</v>
      </c>
      <c r="BM96" s="23" t="s">
        <v>718</v>
      </c>
    </row>
    <row r="97" s="12" customFormat="1">
      <c r="B97" s="258"/>
      <c r="C97" s="259"/>
      <c r="D97" s="249" t="s">
        <v>256</v>
      </c>
      <c r="E97" s="260" t="s">
        <v>21</v>
      </c>
      <c r="F97" s="261" t="s">
        <v>221</v>
      </c>
      <c r="G97" s="259"/>
      <c r="H97" s="262">
        <v>34.649999999999999</v>
      </c>
      <c r="I97" s="263"/>
      <c r="J97" s="259"/>
      <c r="K97" s="259"/>
      <c r="L97" s="264"/>
      <c r="M97" s="265"/>
      <c r="N97" s="266"/>
      <c r="O97" s="266"/>
      <c r="P97" s="266"/>
      <c r="Q97" s="266"/>
      <c r="R97" s="266"/>
      <c r="S97" s="266"/>
      <c r="T97" s="267"/>
      <c r="AT97" s="268" t="s">
        <v>256</v>
      </c>
      <c r="AU97" s="268" t="s">
        <v>81</v>
      </c>
      <c r="AV97" s="12" t="s">
        <v>81</v>
      </c>
      <c r="AW97" s="12" t="s">
        <v>35</v>
      </c>
      <c r="AX97" s="12" t="s">
        <v>79</v>
      </c>
      <c r="AY97" s="268" t="s">
        <v>123</v>
      </c>
    </row>
    <row r="98" s="1" customFormat="1" ht="25.5" customHeight="1">
      <c r="B98" s="45"/>
      <c r="C98" s="238" t="s">
        <v>122</v>
      </c>
      <c r="D98" s="238" t="s">
        <v>250</v>
      </c>
      <c r="E98" s="239" t="s">
        <v>719</v>
      </c>
      <c r="F98" s="240" t="s">
        <v>720</v>
      </c>
      <c r="G98" s="241" t="s">
        <v>209</v>
      </c>
      <c r="H98" s="242">
        <v>256.39999999999998</v>
      </c>
      <c r="I98" s="243"/>
      <c r="J98" s="244">
        <f>ROUND(I98*H98,2)</f>
        <v>0</v>
      </c>
      <c r="K98" s="240" t="s">
        <v>254</v>
      </c>
      <c r="L98" s="71"/>
      <c r="M98" s="245" t="s">
        <v>21</v>
      </c>
      <c r="N98" s="246" t="s">
        <v>42</v>
      </c>
      <c r="O98" s="46"/>
      <c r="P98" s="230">
        <f>O98*H98</f>
        <v>0</v>
      </c>
      <c r="Q98" s="230">
        <v>0.00084999999999999995</v>
      </c>
      <c r="R98" s="230">
        <f>Q98*H98</f>
        <v>0.21793999999999997</v>
      </c>
      <c r="S98" s="230">
        <v>0</v>
      </c>
      <c r="T98" s="231">
        <f>S98*H98</f>
        <v>0</v>
      </c>
      <c r="AR98" s="23" t="s">
        <v>129</v>
      </c>
      <c r="AT98" s="23" t="s">
        <v>250</v>
      </c>
      <c r="AU98" s="23" t="s">
        <v>81</v>
      </c>
      <c r="AY98" s="23" t="s">
        <v>123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23" t="s">
        <v>79</v>
      </c>
      <c r="BK98" s="232">
        <f>ROUND(I98*H98,2)</f>
        <v>0</v>
      </c>
      <c r="BL98" s="23" t="s">
        <v>129</v>
      </c>
      <c r="BM98" s="23" t="s">
        <v>721</v>
      </c>
    </row>
    <row r="99" s="11" customFormat="1">
      <c r="B99" s="247"/>
      <c r="C99" s="248"/>
      <c r="D99" s="249" t="s">
        <v>256</v>
      </c>
      <c r="E99" s="250" t="s">
        <v>21</v>
      </c>
      <c r="F99" s="251" t="s">
        <v>722</v>
      </c>
      <c r="G99" s="248"/>
      <c r="H99" s="250" t="s">
        <v>21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6"/>
      <c r="AT99" s="257" t="s">
        <v>256</v>
      </c>
      <c r="AU99" s="257" t="s">
        <v>81</v>
      </c>
      <c r="AV99" s="11" t="s">
        <v>79</v>
      </c>
      <c r="AW99" s="11" t="s">
        <v>35</v>
      </c>
      <c r="AX99" s="11" t="s">
        <v>71</v>
      </c>
      <c r="AY99" s="257" t="s">
        <v>123</v>
      </c>
    </row>
    <row r="100" s="11" customFormat="1">
      <c r="B100" s="247"/>
      <c r="C100" s="248"/>
      <c r="D100" s="249" t="s">
        <v>256</v>
      </c>
      <c r="E100" s="250" t="s">
        <v>21</v>
      </c>
      <c r="F100" s="251" t="s">
        <v>723</v>
      </c>
      <c r="G100" s="248"/>
      <c r="H100" s="250" t="s">
        <v>21</v>
      </c>
      <c r="I100" s="252"/>
      <c r="J100" s="248"/>
      <c r="K100" s="248"/>
      <c r="L100" s="253"/>
      <c r="M100" s="254"/>
      <c r="N100" s="255"/>
      <c r="O100" s="255"/>
      <c r="P100" s="255"/>
      <c r="Q100" s="255"/>
      <c r="R100" s="255"/>
      <c r="S100" s="255"/>
      <c r="T100" s="256"/>
      <c r="AT100" s="257" t="s">
        <v>256</v>
      </c>
      <c r="AU100" s="257" t="s">
        <v>81</v>
      </c>
      <c r="AV100" s="11" t="s">
        <v>79</v>
      </c>
      <c r="AW100" s="11" t="s">
        <v>35</v>
      </c>
      <c r="AX100" s="11" t="s">
        <v>71</v>
      </c>
      <c r="AY100" s="257" t="s">
        <v>123</v>
      </c>
    </row>
    <row r="101" s="12" customFormat="1">
      <c r="B101" s="258"/>
      <c r="C101" s="259"/>
      <c r="D101" s="249" t="s">
        <v>256</v>
      </c>
      <c r="E101" s="260" t="s">
        <v>679</v>
      </c>
      <c r="F101" s="261" t="s">
        <v>724</v>
      </c>
      <c r="G101" s="259"/>
      <c r="H101" s="262">
        <v>66</v>
      </c>
      <c r="I101" s="263"/>
      <c r="J101" s="259"/>
      <c r="K101" s="259"/>
      <c r="L101" s="264"/>
      <c r="M101" s="265"/>
      <c r="N101" s="266"/>
      <c r="O101" s="266"/>
      <c r="P101" s="266"/>
      <c r="Q101" s="266"/>
      <c r="R101" s="266"/>
      <c r="S101" s="266"/>
      <c r="T101" s="267"/>
      <c r="AT101" s="268" t="s">
        <v>256</v>
      </c>
      <c r="AU101" s="268" t="s">
        <v>81</v>
      </c>
      <c r="AV101" s="12" t="s">
        <v>81</v>
      </c>
      <c r="AW101" s="12" t="s">
        <v>35</v>
      </c>
      <c r="AX101" s="12" t="s">
        <v>71</v>
      </c>
      <c r="AY101" s="268" t="s">
        <v>123</v>
      </c>
    </row>
    <row r="102" s="11" customFormat="1">
      <c r="B102" s="247"/>
      <c r="C102" s="248"/>
      <c r="D102" s="249" t="s">
        <v>256</v>
      </c>
      <c r="E102" s="250" t="s">
        <v>21</v>
      </c>
      <c r="F102" s="251" t="s">
        <v>677</v>
      </c>
      <c r="G102" s="248"/>
      <c r="H102" s="250" t="s">
        <v>21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6"/>
      <c r="AT102" s="257" t="s">
        <v>256</v>
      </c>
      <c r="AU102" s="257" t="s">
        <v>81</v>
      </c>
      <c r="AV102" s="11" t="s">
        <v>79</v>
      </c>
      <c r="AW102" s="11" t="s">
        <v>35</v>
      </c>
      <c r="AX102" s="11" t="s">
        <v>71</v>
      </c>
      <c r="AY102" s="257" t="s">
        <v>123</v>
      </c>
    </row>
    <row r="103" s="12" customFormat="1">
      <c r="B103" s="258"/>
      <c r="C103" s="259"/>
      <c r="D103" s="249" t="s">
        <v>256</v>
      </c>
      <c r="E103" s="260" t="s">
        <v>21</v>
      </c>
      <c r="F103" s="261" t="s">
        <v>725</v>
      </c>
      <c r="G103" s="259"/>
      <c r="H103" s="262">
        <v>152</v>
      </c>
      <c r="I103" s="263"/>
      <c r="J103" s="259"/>
      <c r="K103" s="259"/>
      <c r="L103" s="264"/>
      <c r="M103" s="265"/>
      <c r="N103" s="266"/>
      <c r="O103" s="266"/>
      <c r="P103" s="266"/>
      <c r="Q103" s="266"/>
      <c r="R103" s="266"/>
      <c r="S103" s="266"/>
      <c r="T103" s="267"/>
      <c r="AT103" s="268" t="s">
        <v>256</v>
      </c>
      <c r="AU103" s="268" t="s">
        <v>81</v>
      </c>
      <c r="AV103" s="12" t="s">
        <v>81</v>
      </c>
      <c r="AW103" s="12" t="s">
        <v>35</v>
      </c>
      <c r="AX103" s="12" t="s">
        <v>71</v>
      </c>
      <c r="AY103" s="268" t="s">
        <v>123</v>
      </c>
    </row>
    <row r="104" s="11" customFormat="1">
      <c r="B104" s="247"/>
      <c r="C104" s="248"/>
      <c r="D104" s="249" t="s">
        <v>256</v>
      </c>
      <c r="E104" s="250" t="s">
        <v>21</v>
      </c>
      <c r="F104" s="251" t="s">
        <v>726</v>
      </c>
      <c r="G104" s="248"/>
      <c r="H104" s="250" t="s">
        <v>21</v>
      </c>
      <c r="I104" s="252"/>
      <c r="J104" s="248"/>
      <c r="K104" s="248"/>
      <c r="L104" s="253"/>
      <c r="M104" s="254"/>
      <c r="N104" s="255"/>
      <c r="O104" s="255"/>
      <c r="P104" s="255"/>
      <c r="Q104" s="255"/>
      <c r="R104" s="255"/>
      <c r="S104" s="255"/>
      <c r="T104" s="256"/>
      <c r="AT104" s="257" t="s">
        <v>256</v>
      </c>
      <c r="AU104" s="257" t="s">
        <v>81</v>
      </c>
      <c r="AV104" s="11" t="s">
        <v>79</v>
      </c>
      <c r="AW104" s="11" t="s">
        <v>35</v>
      </c>
      <c r="AX104" s="11" t="s">
        <v>71</v>
      </c>
      <c r="AY104" s="257" t="s">
        <v>123</v>
      </c>
    </row>
    <row r="105" s="12" customFormat="1">
      <c r="B105" s="258"/>
      <c r="C105" s="259"/>
      <c r="D105" s="249" t="s">
        <v>256</v>
      </c>
      <c r="E105" s="260" t="s">
        <v>21</v>
      </c>
      <c r="F105" s="261" t="s">
        <v>727</v>
      </c>
      <c r="G105" s="259"/>
      <c r="H105" s="262">
        <v>38.399999999999999</v>
      </c>
      <c r="I105" s="263"/>
      <c r="J105" s="259"/>
      <c r="K105" s="259"/>
      <c r="L105" s="264"/>
      <c r="M105" s="265"/>
      <c r="N105" s="266"/>
      <c r="O105" s="266"/>
      <c r="P105" s="266"/>
      <c r="Q105" s="266"/>
      <c r="R105" s="266"/>
      <c r="S105" s="266"/>
      <c r="T105" s="267"/>
      <c r="AT105" s="268" t="s">
        <v>256</v>
      </c>
      <c r="AU105" s="268" t="s">
        <v>81</v>
      </c>
      <c r="AV105" s="12" t="s">
        <v>81</v>
      </c>
      <c r="AW105" s="12" t="s">
        <v>35</v>
      </c>
      <c r="AX105" s="12" t="s">
        <v>71</v>
      </c>
      <c r="AY105" s="268" t="s">
        <v>123</v>
      </c>
    </row>
    <row r="106" s="13" customFormat="1">
      <c r="B106" s="269"/>
      <c r="C106" s="270"/>
      <c r="D106" s="249" t="s">
        <v>256</v>
      </c>
      <c r="E106" s="271" t="s">
        <v>682</v>
      </c>
      <c r="F106" s="272" t="s">
        <v>299</v>
      </c>
      <c r="G106" s="270"/>
      <c r="H106" s="273">
        <v>256.39999999999998</v>
      </c>
      <c r="I106" s="274"/>
      <c r="J106" s="270"/>
      <c r="K106" s="270"/>
      <c r="L106" s="275"/>
      <c r="M106" s="276"/>
      <c r="N106" s="277"/>
      <c r="O106" s="277"/>
      <c r="P106" s="277"/>
      <c r="Q106" s="277"/>
      <c r="R106" s="277"/>
      <c r="S106" s="277"/>
      <c r="T106" s="278"/>
      <c r="AT106" s="279" t="s">
        <v>256</v>
      </c>
      <c r="AU106" s="279" t="s">
        <v>81</v>
      </c>
      <c r="AV106" s="13" t="s">
        <v>129</v>
      </c>
      <c r="AW106" s="13" t="s">
        <v>35</v>
      </c>
      <c r="AX106" s="13" t="s">
        <v>79</v>
      </c>
      <c r="AY106" s="279" t="s">
        <v>123</v>
      </c>
    </row>
    <row r="107" s="1" customFormat="1" ht="38.25" customHeight="1">
      <c r="B107" s="45"/>
      <c r="C107" s="238" t="s">
        <v>142</v>
      </c>
      <c r="D107" s="238" t="s">
        <v>250</v>
      </c>
      <c r="E107" s="239" t="s">
        <v>728</v>
      </c>
      <c r="F107" s="240" t="s">
        <v>729</v>
      </c>
      <c r="G107" s="241" t="s">
        <v>209</v>
      </c>
      <c r="H107" s="242">
        <v>256.39999999999998</v>
      </c>
      <c r="I107" s="243"/>
      <c r="J107" s="244">
        <f>ROUND(I107*H107,2)</f>
        <v>0</v>
      </c>
      <c r="K107" s="240" t="s">
        <v>254</v>
      </c>
      <c r="L107" s="71"/>
      <c r="M107" s="245" t="s">
        <v>21</v>
      </c>
      <c r="N107" s="246" t="s">
        <v>42</v>
      </c>
      <c r="O107" s="46"/>
      <c r="P107" s="230">
        <f>O107*H107</f>
        <v>0</v>
      </c>
      <c r="Q107" s="230">
        <v>0</v>
      </c>
      <c r="R107" s="230">
        <f>Q107*H107</f>
        <v>0</v>
      </c>
      <c r="S107" s="230">
        <v>0</v>
      </c>
      <c r="T107" s="231">
        <f>S107*H107</f>
        <v>0</v>
      </c>
      <c r="AR107" s="23" t="s">
        <v>129</v>
      </c>
      <c r="AT107" s="23" t="s">
        <v>250</v>
      </c>
      <c r="AU107" s="23" t="s">
        <v>81</v>
      </c>
      <c r="AY107" s="23" t="s">
        <v>123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23" t="s">
        <v>79</v>
      </c>
      <c r="BK107" s="232">
        <f>ROUND(I107*H107,2)</f>
        <v>0</v>
      </c>
      <c r="BL107" s="23" t="s">
        <v>129</v>
      </c>
      <c r="BM107" s="23" t="s">
        <v>730</v>
      </c>
    </row>
    <row r="108" s="12" customFormat="1">
      <c r="B108" s="258"/>
      <c r="C108" s="259"/>
      <c r="D108" s="249" t="s">
        <v>256</v>
      </c>
      <c r="E108" s="260" t="s">
        <v>21</v>
      </c>
      <c r="F108" s="261" t="s">
        <v>682</v>
      </c>
      <c r="G108" s="259"/>
      <c r="H108" s="262">
        <v>256.39999999999998</v>
      </c>
      <c r="I108" s="263"/>
      <c r="J108" s="259"/>
      <c r="K108" s="259"/>
      <c r="L108" s="264"/>
      <c r="M108" s="265"/>
      <c r="N108" s="266"/>
      <c r="O108" s="266"/>
      <c r="P108" s="266"/>
      <c r="Q108" s="266"/>
      <c r="R108" s="266"/>
      <c r="S108" s="266"/>
      <c r="T108" s="267"/>
      <c r="AT108" s="268" t="s">
        <v>256</v>
      </c>
      <c r="AU108" s="268" t="s">
        <v>81</v>
      </c>
      <c r="AV108" s="12" t="s">
        <v>81</v>
      </c>
      <c r="AW108" s="12" t="s">
        <v>35</v>
      </c>
      <c r="AX108" s="12" t="s">
        <v>71</v>
      </c>
      <c r="AY108" s="268" t="s">
        <v>123</v>
      </c>
    </row>
    <row r="109" s="13" customFormat="1">
      <c r="B109" s="269"/>
      <c r="C109" s="270"/>
      <c r="D109" s="249" t="s">
        <v>256</v>
      </c>
      <c r="E109" s="271" t="s">
        <v>21</v>
      </c>
      <c r="F109" s="272" t="s">
        <v>299</v>
      </c>
      <c r="G109" s="270"/>
      <c r="H109" s="273">
        <v>256.39999999999998</v>
      </c>
      <c r="I109" s="274"/>
      <c r="J109" s="270"/>
      <c r="K109" s="270"/>
      <c r="L109" s="275"/>
      <c r="M109" s="276"/>
      <c r="N109" s="277"/>
      <c r="O109" s="277"/>
      <c r="P109" s="277"/>
      <c r="Q109" s="277"/>
      <c r="R109" s="277"/>
      <c r="S109" s="277"/>
      <c r="T109" s="278"/>
      <c r="AT109" s="279" t="s">
        <v>256</v>
      </c>
      <c r="AU109" s="279" t="s">
        <v>81</v>
      </c>
      <c r="AV109" s="13" t="s">
        <v>129</v>
      </c>
      <c r="AW109" s="13" t="s">
        <v>35</v>
      </c>
      <c r="AX109" s="13" t="s">
        <v>79</v>
      </c>
      <c r="AY109" s="279" t="s">
        <v>123</v>
      </c>
    </row>
    <row r="110" s="1" customFormat="1" ht="38.25" customHeight="1">
      <c r="B110" s="45"/>
      <c r="C110" s="238" t="s">
        <v>146</v>
      </c>
      <c r="D110" s="238" t="s">
        <v>250</v>
      </c>
      <c r="E110" s="239" t="s">
        <v>731</v>
      </c>
      <c r="F110" s="240" t="s">
        <v>732</v>
      </c>
      <c r="G110" s="241" t="s">
        <v>219</v>
      </c>
      <c r="H110" s="242">
        <v>226.65000000000001</v>
      </c>
      <c r="I110" s="243"/>
      <c r="J110" s="244">
        <f>ROUND(I110*H110,2)</f>
        <v>0</v>
      </c>
      <c r="K110" s="240" t="s">
        <v>254</v>
      </c>
      <c r="L110" s="71"/>
      <c r="M110" s="245" t="s">
        <v>21</v>
      </c>
      <c r="N110" s="246" t="s">
        <v>42</v>
      </c>
      <c r="O110" s="46"/>
      <c r="P110" s="230">
        <f>O110*H110</f>
        <v>0</v>
      </c>
      <c r="Q110" s="230">
        <v>0</v>
      </c>
      <c r="R110" s="230">
        <f>Q110*H110</f>
        <v>0</v>
      </c>
      <c r="S110" s="230">
        <v>0</v>
      </c>
      <c r="T110" s="231">
        <f>S110*H110</f>
        <v>0</v>
      </c>
      <c r="AR110" s="23" t="s">
        <v>129</v>
      </c>
      <c r="AT110" s="23" t="s">
        <v>250</v>
      </c>
      <c r="AU110" s="23" t="s">
        <v>81</v>
      </c>
      <c r="AY110" s="23" t="s">
        <v>123</v>
      </c>
      <c r="BE110" s="232">
        <f>IF(N110="základní",J110,0)</f>
        <v>0</v>
      </c>
      <c r="BF110" s="232">
        <f>IF(N110="snížená",J110,0)</f>
        <v>0</v>
      </c>
      <c r="BG110" s="232">
        <f>IF(N110="zákl. přenesená",J110,0)</f>
        <v>0</v>
      </c>
      <c r="BH110" s="232">
        <f>IF(N110="sníž. přenesená",J110,0)</f>
        <v>0</v>
      </c>
      <c r="BI110" s="232">
        <f>IF(N110="nulová",J110,0)</f>
        <v>0</v>
      </c>
      <c r="BJ110" s="23" t="s">
        <v>79</v>
      </c>
      <c r="BK110" s="232">
        <f>ROUND(I110*H110,2)</f>
        <v>0</v>
      </c>
      <c r="BL110" s="23" t="s">
        <v>129</v>
      </c>
      <c r="BM110" s="23" t="s">
        <v>733</v>
      </c>
    </row>
    <row r="111" s="12" customFormat="1">
      <c r="B111" s="258"/>
      <c r="C111" s="259"/>
      <c r="D111" s="249" t="s">
        <v>256</v>
      </c>
      <c r="E111" s="260" t="s">
        <v>21</v>
      </c>
      <c r="F111" s="261" t="s">
        <v>221</v>
      </c>
      <c r="G111" s="259"/>
      <c r="H111" s="262">
        <v>34.649999999999999</v>
      </c>
      <c r="I111" s="263"/>
      <c r="J111" s="259"/>
      <c r="K111" s="259"/>
      <c r="L111" s="264"/>
      <c r="M111" s="265"/>
      <c r="N111" s="266"/>
      <c r="O111" s="266"/>
      <c r="P111" s="266"/>
      <c r="Q111" s="266"/>
      <c r="R111" s="266"/>
      <c r="S111" s="266"/>
      <c r="T111" s="267"/>
      <c r="AT111" s="268" t="s">
        <v>256</v>
      </c>
      <c r="AU111" s="268" t="s">
        <v>81</v>
      </c>
      <c r="AV111" s="12" t="s">
        <v>81</v>
      </c>
      <c r="AW111" s="12" t="s">
        <v>35</v>
      </c>
      <c r="AX111" s="12" t="s">
        <v>71</v>
      </c>
      <c r="AY111" s="268" t="s">
        <v>123</v>
      </c>
    </row>
    <row r="112" s="12" customFormat="1">
      <c r="B112" s="258"/>
      <c r="C112" s="259"/>
      <c r="D112" s="249" t="s">
        <v>256</v>
      </c>
      <c r="E112" s="260" t="s">
        <v>21</v>
      </c>
      <c r="F112" s="261" t="s">
        <v>676</v>
      </c>
      <c r="G112" s="259"/>
      <c r="H112" s="262">
        <v>192</v>
      </c>
      <c r="I112" s="263"/>
      <c r="J112" s="259"/>
      <c r="K112" s="259"/>
      <c r="L112" s="264"/>
      <c r="M112" s="265"/>
      <c r="N112" s="266"/>
      <c r="O112" s="266"/>
      <c r="P112" s="266"/>
      <c r="Q112" s="266"/>
      <c r="R112" s="266"/>
      <c r="S112" s="266"/>
      <c r="T112" s="267"/>
      <c r="AT112" s="268" t="s">
        <v>256</v>
      </c>
      <c r="AU112" s="268" t="s">
        <v>81</v>
      </c>
      <c r="AV112" s="12" t="s">
        <v>81</v>
      </c>
      <c r="AW112" s="12" t="s">
        <v>35</v>
      </c>
      <c r="AX112" s="12" t="s">
        <v>71</v>
      </c>
      <c r="AY112" s="268" t="s">
        <v>123</v>
      </c>
    </row>
    <row r="113" s="13" customFormat="1">
      <c r="B113" s="269"/>
      <c r="C113" s="270"/>
      <c r="D113" s="249" t="s">
        <v>256</v>
      </c>
      <c r="E113" s="271" t="s">
        <v>21</v>
      </c>
      <c r="F113" s="272" t="s">
        <v>299</v>
      </c>
      <c r="G113" s="270"/>
      <c r="H113" s="273">
        <v>226.65000000000001</v>
      </c>
      <c r="I113" s="274"/>
      <c r="J113" s="270"/>
      <c r="K113" s="270"/>
      <c r="L113" s="275"/>
      <c r="M113" s="276"/>
      <c r="N113" s="277"/>
      <c r="O113" s="277"/>
      <c r="P113" s="277"/>
      <c r="Q113" s="277"/>
      <c r="R113" s="277"/>
      <c r="S113" s="277"/>
      <c r="T113" s="278"/>
      <c r="AT113" s="279" t="s">
        <v>256</v>
      </c>
      <c r="AU113" s="279" t="s">
        <v>81</v>
      </c>
      <c r="AV113" s="13" t="s">
        <v>129</v>
      </c>
      <c r="AW113" s="13" t="s">
        <v>35</v>
      </c>
      <c r="AX113" s="13" t="s">
        <v>79</v>
      </c>
      <c r="AY113" s="279" t="s">
        <v>123</v>
      </c>
    </row>
    <row r="114" s="1" customFormat="1" ht="38.25" customHeight="1">
      <c r="B114" s="45"/>
      <c r="C114" s="238" t="s">
        <v>128</v>
      </c>
      <c r="D114" s="238" t="s">
        <v>250</v>
      </c>
      <c r="E114" s="239" t="s">
        <v>363</v>
      </c>
      <c r="F114" s="240" t="s">
        <v>364</v>
      </c>
      <c r="G114" s="241" t="s">
        <v>219</v>
      </c>
      <c r="H114" s="242">
        <v>226.65000000000001</v>
      </c>
      <c r="I114" s="243"/>
      <c r="J114" s="244">
        <f>ROUND(I114*H114,2)</f>
        <v>0</v>
      </c>
      <c r="K114" s="240" t="s">
        <v>254</v>
      </c>
      <c r="L114" s="71"/>
      <c r="M114" s="245" t="s">
        <v>21</v>
      </c>
      <c r="N114" s="246" t="s">
        <v>42</v>
      </c>
      <c r="O114" s="46"/>
      <c r="P114" s="230">
        <f>O114*H114</f>
        <v>0</v>
      </c>
      <c r="Q114" s="230">
        <v>0</v>
      </c>
      <c r="R114" s="230">
        <f>Q114*H114</f>
        <v>0</v>
      </c>
      <c r="S114" s="230">
        <v>0</v>
      </c>
      <c r="T114" s="231">
        <f>S114*H114</f>
        <v>0</v>
      </c>
      <c r="AR114" s="23" t="s">
        <v>129</v>
      </c>
      <c r="AT114" s="23" t="s">
        <v>250</v>
      </c>
      <c r="AU114" s="23" t="s">
        <v>81</v>
      </c>
      <c r="AY114" s="23" t="s">
        <v>123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23" t="s">
        <v>79</v>
      </c>
      <c r="BK114" s="232">
        <f>ROUND(I114*H114,2)</f>
        <v>0</v>
      </c>
      <c r="BL114" s="23" t="s">
        <v>129</v>
      </c>
      <c r="BM114" s="23" t="s">
        <v>734</v>
      </c>
    </row>
    <row r="115" s="12" customFormat="1">
      <c r="B115" s="258"/>
      <c r="C115" s="259"/>
      <c r="D115" s="249" t="s">
        <v>256</v>
      </c>
      <c r="E115" s="260" t="s">
        <v>21</v>
      </c>
      <c r="F115" s="261" t="s">
        <v>735</v>
      </c>
      <c r="G115" s="259"/>
      <c r="H115" s="262">
        <v>226.65000000000001</v>
      </c>
      <c r="I115" s="263"/>
      <c r="J115" s="259"/>
      <c r="K115" s="259"/>
      <c r="L115" s="264"/>
      <c r="M115" s="265"/>
      <c r="N115" s="266"/>
      <c r="O115" s="266"/>
      <c r="P115" s="266"/>
      <c r="Q115" s="266"/>
      <c r="R115" s="266"/>
      <c r="S115" s="266"/>
      <c r="T115" s="267"/>
      <c r="AT115" s="268" t="s">
        <v>256</v>
      </c>
      <c r="AU115" s="268" t="s">
        <v>81</v>
      </c>
      <c r="AV115" s="12" t="s">
        <v>81</v>
      </c>
      <c r="AW115" s="12" t="s">
        <v>35</v>
      </c>
      <c r="AX115" s="12" t="s">
        <v>79</v>
      </c>
      <c r="AY115" s="268" t="s">
        <v>123</v>
      </c>
    </row>
    <row r="116" s="1" customFormat="1" ht="51" customHeight="1">
      <c r="B116" s="45"/>
      <c r="C116" s="238" t="s">
        <v>153</v>
      </c>
      <c r="D116" s="238" t="s">
        <v>250</v>
      </c>
      <c r="E116" s="239" t="s">
        <v>368</v>
      </c>
      <c r="F116" s="240" t="s">
        <v>369</v>
      </c>
      <c r="G116" s="241" t="s">
        <v>219</v>
      </c>
      <c r="H116" s="242">
        <v>3399.75</v>
      </c>
      <c r="I116" s="243"/>
      <c r="J116" s="244">
        <f>ROUND(I116*H116,2)</f>
        <v>0</v>
      </c>
      <c r="K116" s="240" t="s">
        <v>261</v>
      </c>
      <c r="L116" s="71"/>
      <c r="M116" s="245" t="s">
        <v>21</v>
      </c>
      <c r="N116" s="246" t="s">
        <v>42</v>
      </c>
      <c r="O116" s="46"/>
      <c r="P116" s="230">
        <f>O116*H116</f>
        <v>0</v>
      </c>
      <c r="Q116" s="230">
        <v>0</v>
      </c>
      <c r="R116" s="230">
        <f>Q116*H116</f>
        <v>0</v>
      </c>
      <c r="S116" s="230">
        <v>0</v>
      </c>
      <c r="T116" s="231">
        <f>S116*H116</f>
        <v>0</v>
      </c>
      <c r="AR116" s="23" t="s">
        <v>129</v>
      </c>
      <c r="AT116" s="23" t="s">
        <v>250</v>
      </c>
      <c r="AU116" s="23" t="s">
        <v>81</v>
      </c>
      <c r="AY116" s="23" t="s">
        <v>123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23" t="s">
        <v>79</v>
      </c>
      <c r="BK116" s="232">
        <f>ROUND(I116*H116,2)</f>
        <v>0</v>
      </c>
      <c r="BL116" s="23" t="s">
        <v>129</v>
      </c>
      <c r="BM116" s="23" t="s">
        <v>736</v>
      </c>
    </row>
    <row r="117" s="12" customFormat="1">
      <c r="B117" s="258"/>
      <c r="C117" s="259"/>
      <c r="D117" s="249" t="s">
        <v>256</v>
      </c>
      <c r="E117" s="260" t="s">
        <v>21</v>
      </c>
      <c r="F117" s="261" t="s">
        <v>737</v>
      </c>
      <c r="G117" s="259"/>
      <c r="H117" s="262">
        <v>3399.75</v>
      </c>
      <c r="I117" s="263"/>
      <c r="J117" s="259"/>
      <c r="K117" s="259"/>
      <c r="L117" s="264"/>
      <c r="M117" s="265"/>
      <c r="N117" s="266"/>
      <c r="O117" s="266"/>
      <c r="P117" s="266"/>
      <c r="Q117" s="266"/>
      <c r="R117" s="266"/>
      <c r="S117" s="266"/>
      <c r="T117" s="267"/>
      <c r="AT117" s="268" t="s">
        <v>256</v>
      </c>
      <c r="AU117" s="268" t="s">
        <v>81</v>
      </c>
      <c r="AV117" s="12" t="s">
        <v>81</v>
      </c>
      <c r="AW117" s="12" t="s">
        <v>35</v>
      </c>
      <c r="AX117" s="12" t="s">
        <v>79</v>
      </c>
      <c r="AY117" s="268" t="s">
        <v>123</v>
      </c>
    </row>
    <row r="118" s="1" customFormat="1" ht="25.5" customHeight="1">
      <c r="B118" s="45"/>
      <c r="C118" s="238" t="s">
        <v>157</v>
      </c>
      <c r="D118" s="238" t="s">
        <v>250</v>
      </c>
      <c r="E118" s="239" t="s">
        <v>373</v>
      </c>
      <c r="F118" s="240" t="s">
        <v>374</v>
      </c>
      <c r="G118" s="241" t="s">
        <v>219</v>
      </c>
      <c r="H118" s="242">
        <v>226.65000000000001</v>
      </c>
      <c r="I118" s="243"/>
      <c r="J118" s="244">
        <f>ROUND(I118*H118,2)</f>
        <v>0</v>
      </c>
      <c r="K118" s="240" t="s">
        <v>254</v>
      </c>
      <c r="L118" s="71"/>
      <c r="M118" s="245" t="s">
        <v>21</v>
      </c>
      <c r="N118" s="246" t="s">
        <v>42</v>
      </c>
      <c r="O118" s="46"/>
      <c r="P118" s="230">
        <f>O118*H118</f>
        <v>0</v>
      </c>
      <c r="Q118" s="230">
        <v>0</v>
      </c>
      <c r="R118" s="230">
        <f>Q118*H118</f>
        <v>0</v>
      </c>
      <c r="S118" s="230">
        <v>0</v>
      </c>
      <c r="T118" s="231">
        <f>S118*H118</f>
        <v>0</v>
      </c>
      <c r="AR118" s="23" t="s">
        <v>129</v>
      </c>
      <c r="AT118" s="23" t="s">
        <v>250</v>
      </c>
      <c r="AU118" s="23" t="s">
        <v>81</v>
      </c>
      <c r="AY118" s="23" t="s">
        <v>123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23" t="s">
        <v>79</v>
      </c>
      <c r="BK118" s="232">
        <f>ROUND(I118*H118,2)</f>
        <v>0</v>
      </c>
      <c r="BL118" s="23" t="s">
        <v>129</v>
      </c>
      <c r="BM118" s="23" t="s">
        <v>738</v>
      </c>
    </row>
    <row r="119" s="12" customFormat="1">
      <c r="B119" s="258"/>
      <c r="C119" s="259"/>
      <c r="D119" s="249" t="s">
        <v>256</v>
      </c>
      <c r="E119" s="260" t="s">
        <v>21</v>
      </c>
      <c r="F119" s="261" t="s">
        <v>735</v>
      </c>
      <c r="G119" s="259"/>
      <c r="H119" s="262">
        <v>226.65000000000001</v>
      </c>
      <c r="I119" s="263"/>
      <c r="J119" s="259"/>
      <c r="K119" s="259"/>
      <c r="L119" s="264"/>
      <c r="M119" s="265"/>
      <c r="N119" s="266"/>
      <c r="O119" s="266"/>
      <c r="P119" s="266"/>
      <c r="Q119" s="266"/>
      <c r="R119" s="266"/>
      <c r="S119" s="266"/>
      <c r="T119" s="267"/>
      <c r="AT119" s="268" t="s">
        <v>256</v>
      </c>
      <c r="AU119" s="268" t="s">
        <v>81</v>
      </c>
      <c r="AV119" s="12" t="s">
        <v>81</v>
      </c>
      <c r="AW119" s="12" t="s">
        <v>35</v>
      </c>
      <c r="AX119" s="12" t="s">
        <v>79</v>
      </c>
      <c r="AY119" s="268" t="s">
        <v>123</v>
      </c>
    </row>
    <row r="120" s="1" customFormat="1" ht="16.5" customHeight="1">
      <c r="B120" s="45"/>
      <c r="C120" s="238" t="s">
        <v>161</v>
      </c>
      <c r="D120" s="238" t="s">
        <v>250</v>
      </c>
      <c r="E120" s="239" t="s">
        <v>377</v>
      </c>
      <c r="F120" s="240" t="s">
        <v>378</v>
      </c>
      <c r="G120" s="241" t="s">
        <v>219</v>
      </c>
      <c r="H120" s="242">
        <v>226.65000000000001</v>
      </c>
      <c r="I120" s="243"/>
      <c r="J120" s="244">
        <f>ROUND(I120*H120,2)</f>
        <v>0</v>
      </c>
      <c r="K120" s="240" t="s">
        <v>254</v>
      </c>
      <c r="L120" s="71"/>
      <c r="M120" s="245" t="s">
        <v>21</v>
      </c>
      <c r="N120" s="246" t="s">
        <v>42</v>
      </c>
      <c r="O120" s="46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AR120" s="23" t="s">
        <v>129</v>
      </c>
      <c r="AT120" s="23" t="s">
        <v>250</v>
      </c>
      <c r="AU120" s="23" t="s">
        <v>81</v>
      </c>
      <c r="AY120" s="23" t="s">
        <v>123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23" t="s">
        <v>79</v>
      </c>
      <c r="BK120" s="232">
        <f>ROUND(I120*H120,2)</f>
        <v>0</v>
      </c>
      <c r="BL120" s="23" t="s">
        <v>129</v>
      </c>
      <c r="BM120" s="23" t="s">
        <v>739</v>
      </c>
    </row>
    <row r="121" s="12" customFormat="1">
      <c r="B121" s="258"/>
      <c r="C121" s="259"/>
      <c r="D121" s="249" t="s">
        <v>256</v>
      </c>
      <c r="E121" s="260" t="s">
        <v>21</v>
      </c>
      <c r="F121" s="261" t="s">
        <v>735</v>
      </c>
      <c r="G121" s="259"/>
      <c r="H121" s="262">
        <v>226.65000000000001</v>
      </c>
      <c r="I121" s="263"/>
      <c r="J121" s="259"/>
      <c r="K121" s="259"/>
      <c r="L121" s="264"/>
      <c r="M121" s="265"/>
      <c r="N121" s="266"/>
      <c r="O121" s="266"/>
      <c r="P121" s="266"/>
      <c r="Q121" s="266"/>
      <c r="R121" s="266"/>
      <c r="S121" s="266"/>
      <c r="T121" s="267"/>
      <c r="AT121" s="268" t="s">
        <v>256</v>
      </c>
      <c r="AU121" s="268" t="s">
        <v>81</v>
      </c>
      <c r="AV121" s="12" t="s">
        <v>81</v>
      </c>
      <c r="AW121" s="12" t="s">
        <v>35</v>
      </c>
      <c r="AX121" s="12" t="s">
        <v>79</v>
      </c>
      <c r="AY121" s="268" t="s">
        <v>123</v>
      </c>
    </row>
    <row r="122" s="1" customFormat="1" ht="16.5" customHeight="1">
      <c r="B122" s="45"/>
      <c r="C122" s="238" t="s">
        <v>165</v>
      </c>
      <c r="D122" s="238" t="s">
        <v>250</v>
      </c>
      <c r="E122" s="239" t="s">
        <v>381</v>
      </c>
      <c r="F122" s="240" t="s">
        <v>382</v>
      </c>
      <c r="G122" s="241" t="s">
        <v>383</v>
      </c>
      <c r="H122" s="242">
        <v>385.30500000000001</v>
      </c>
      <c r="I122" s="243"/>
      <c r="J122" s="244">
        <f>ROUND(I122*H122,2)</f>
        <v>0</v>
      </c>
      <c r="K122" s="240" t="s">
        <v>254</v>
      </c>
      <c r="L122" s="71"/>
      <c r="M122" s="245" t="s">
        <v>21</v>
      </c>
      <c r="N122" s="246" t="s">
        <v>42</v>
      </c>
      <c r="O122" s="46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AR122" s="23" t="s">
        <v>129</v>
      </c>
      <c r="AT122" s="23" t="s">
        <v>250</v>
      </c>
      <c r="AU122" s="23" t="s">
        <v>81</v>
      </c>
      <c r="AY122" s="23" t="s">
        <v>123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23" t="s">
        <v>79</v>
      </c>
      <c r="BK122" s="232">
        <f>ROUND(I122*H122,2)</f>
        <v>0</v>
      </c>
      <c r="BL122" s="23" t="s">
        <v>129</v>
      </c>
      <c r="BM122" s="23" t="s">
        <v>740</v>
      </c>
    </row>
    <row r="123" s="12" customFormat="1">
      <c r="B123" s="258"/>
      <c r="C123" s="259"/>
      <c r="D123" s="249" t="s">
        <v>256</v>
      </c>
      <c r="E123" s="260" t="s">
        <v>21</v>
      </c>
      <c r="F123" s="261" t="s">
        <v>741</v>
      </c>
      <c r="G123" s="259"/>
      <c r="H123" s="262">
        <v>385.30500000000001</v>
      </c>
      <c r="I123" s="263"/>
      <c r="J123" s="259"/>
      <c r="K123" s="259"/>
      <c r="L123" s="264"/>
      <c r="M123" s="265"/>
      <c r="N123" s="266"/>
      <c r="O123" s="266"/>
      <c r="P123" s="266"/>
      <c r="Q123" s="266"/>
      <c r="R123" s="266"/>
      <c r="S123" s="266"/>
      <c r="T123" s="267"/>
      <c r="AT123" s="268" t="s">
        <v>256</v>
      </c>
      <c r="AU123" s="268" t="s">
        <v>81</v>
      </c>
      <c r="AV123" s="12" t="s">
        <v>81</v>
      </c>
      <c r="AW123" s="12" t="s">
        <v>35</v>
      </c>
      <c r="AX123" s="12" t="s">
        <v>79</v>
      </c>
      <c r="AY123" s="268" t="s">
        <v>123</v>
      </c>
    </row>
    <row r="124" s="1" customFormat="1" ht="16.5" customHeight="1">
      <c r="B124" s="45"/>
      <c r="C124" s="220" t="s">
        <v>170</v>
      </c>
      <c r="D124" s="220" t="s">
        <v>125</v>
      </c>
      <c r="E124" s="221" t="s">
        <v>742</v>
      </c>
      <c r="F124" s="222" t="s">
        <v>743</v>
      </c>
      <c r="G124" s="223" t="s">
        <v>383</v>
      </c>
      <c r="H124" s="224">
        <v>48</v>
      </c>
      <c r="I124" s="225"/>
      <c r="J124" s="226">
        <f>ROUND(I124*H124,2)</f>
        <v>0</v>
      </c>
      <c r="K124" s="222" t="s">
        <v>254</v>
      </c>
      <c r="L124" s="227"/>
      <c r="M124" s="228" t="s">
        <v>21</v>
      </c>
      <c r="N124" s="229" t="s">
        <v>42</v>
      </c>
      <c r="O124" s="46"/>
      <c r="P124" s="230">
        <f>O124*H124</f>
        <v>0</v>
      </c>
      <c r="Q124" s="230">
        <v>1</v>
      </c>
      <c r="R124" s="230">
        <f>Q124*H124</f>
        <v>48</v>
      </c>
      <c r="S124" s="230">
        <v>0</v>
      </c>
      <c r="T124" s="231">
        <f>S124*H124</f>
        <v>0</v>
      </c>
      <c r="AR124" s="23" t="s">
        <v>128</v>
      </c>
      <c r="AT124" s="23" t="s">
        <v>125</v>
      </c>
      <c r="AU124" s="23" t="s">
        <v>81</v>
      </c>
      <c r="AY124" s="23" t="s">
        <v>123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23" t="s">
        <v>79</v>
      </c>
      <c r="BK124" s="232">
        <f>ROUND(I124*H124,2)</f>
        <v>0</v>
      </c>
      <c r="BL124" s="23" t="s">
        <v>129</v>
      </c>
      <c r="BM124" s="23" t="s">
        <v>744</v>
      </c>
    </row>
    <row r="125" s="11" customFormat="1">
      <c r="B125" s="247"/>
      <c r="C125" s="248"/>
      <c r="D125" s="249" t="s">
        <v>256</v>
      </c>
      <c r="E125" s="250" t="s">
        <v>21</v>
      </c>
      <c r="F125" s="251" t="s">
        <v>706</v>
      </c>
      <c r="G125" s="248"/>
      <c r="H125" s="250" t="s">
        <v>21</v>
      </c>
      <c r="I125" s="252"/>
      <c r="J125" s="248"/>
      <c r="K125" s="248"/>
      <c r="L125" s="253"/>
      <c r="M125" s="254"/>
      <c r="N125" s="255"/>
      <c r="O125" s="255"/>
      <c r="P125" s="255"/>
      <c r="Q125" s="255"/>
      <c r="R125" s="255"/>
      <c r="S125" s="255"/>
      <c r="T125" s="256"/>
      <c r="AT125" s="257" t="s">
        <v>256</v>
      </c>
      <c r="AU125" s="257" t="s">
        <v>81</v>
      </c>
      <c r="AV125" s="11" t="s">
        <v>79</v>
      </c>
      <c r="AW125" s="11" t="s">
        <v>35</v>
      </c>
      <c r="AX125" s="11" t="s">
        <v>71</v>
      </c>
      <c r="AY125" s="257" t="s">
        <v>123</v>
      </c>
    </row>
    <row r="126" s="12" customFormat="1">
      <c r="B126" s="258"/>
      <c r="C126" s="259"/>
      <c r="D126" s="249" t="s">
        <v>256</v>
      </c>
      <c r="E126" s="260" t="s">
        <v>21</v>
      </c>
      <c r="F126" s="261" t="s">
        <v>745</v>
      </c>
      <c r="G126" s="259"/>
      <c r="H126" s="262">
        <v>48</v>
      </c>
      <c r="I126" s="263"/>
      <c r="J126" s="259"/>
      <c r="K126" s="259"/>
      <c r="L126" s="264"/>
      <c r="M126" s="265"/>
      <c r="N126" s="266"/>
      <c r="O126" s="266"/>
      <c r="P126" s="266"/>
      <c r="Q126" s="266"/>
      <c r="R126" s="266"/>
      <c r="S126" s="266"/>
      <c r="T126" s="267"/>
      <c r="AT126" s="268" t="s">
        <v>256</v>
      </c>
      <c r="AU126" s="268" t="s">
        <v>81</v>
      </c>
      <c r="AV126" s="12" t="s">
        <v>81</v>
      </c>
      <c r="AW126" s="12" t="s">
        <v>35</v>
      </c>
      <c r="AX126" s="12" t="s">
        <v>71</v>
      </c>
      <c r="AY126" s="268" t="s">
        <v>123</v>
      </c>
    </row>
    <row r="127" s="13" customFormat="1">
      <c r="B127" s="269"/>
      <c r="C127" s="270"/>
      <c r="D127" s="249" t="s">
        <v>256</v>
      </c>
      <c r="E127" s="271" t="s">
        <v>685</v>
      </c>
      <c r="F127" s="272" t="s">
        <v>299</v>
      </c>
      <c r="G127" s="270"/>
      <c r="H127" s="273">
        <v>48</v>
      </c>
      <c r="I127" s="274"/>
      <c r="J127" s="270"/>
      <c r="K127" s="270"/>
      <c r="L127" s="275"/>
      <c r="M127" s="276"/>
      <c r="N127" s="277"/>
      <c r="O127" s="277"/>
      <c r="P127" s="277"/>
      <c r="Q127" s="277"/>
      <c r="R127" s="277"/>
      <c r="S127" s="277"/>
      <c r="T127" s="278"/>
      <c r="AT127" s="279" t="s">
        <v>256</v>
      </c>
      <c r="AU127" s="279" t="s">
        <v>81</v>
      </c>
      <c r="AV127" s="13" t="s">
        <v>129</v>
      </c>
      <c r="AW127" s="13" t="s">
        <v>35</v>
      </c>
      <c r="AX127" s="13" t="s">
        <v>79</v>
      </c>
      <c r="AY127" s="279" t="s">
        <v>123</v>
      </c>
    </row>
    <row r="128" s="1" customFormat="1" ht="16.5" customHeight="1">
      <c r="B128" s="45"/>
      <c r="C128" s="220" t="s">
        <v>174</v>
      </c>
      <c r="D128" s="220" t="s">
        <v>125</v>
      </c>
      <c r="E128" s="221" t="s">
        <v>746</v>
      </c>
      <c r="F128" s="222" t="s">
        <v>747</v>
      </c>
      <c r="G128" s="223" t="s">
        <v>383</v>
      </c>
      <c r="H128" s="224">
        <v>45.600000000000001</v>
      </c>
      <c r="I128" s="225"/>
      <c r="J128" s="226">
        <f>ROUND(I128*H128,2)</f>
        <v>0</v>
      </c>
      <c r="K128" s="222" t="s">
        <v>254</v>
      </c>
      <c r="L128" s="227"/>
      <c r="M128" s="228" t="s">
        <v>21</v>
      </c>
      <c r="N128" s="229" t="s">
        <v>42</v>
      </c>
      <c r="O128" s="46"/>
      <c r="P128" s="230">
        <f>O128*H128</f>
        <v>0</v>
      </c>
      <c r="Q128" s="230">
        <v>1</v>
      </c>
      <c r="R128" s="230">
        <f>Q128*H128</f>
        <v>45.600000000000001</v>
      </c>
      <c r="S128" s="230">
        <v>0</v>
      </c>
      <c r="T128" s="231">
        <f>S128*H128</f>
        <v>0</v>
      </c>
      <c r="AR128" s="23" t="s">
        <v>128</v>
      </c>
      <c r="AT128" s="23" t="s">
        <v>125</v>
      </c>
      <c r="AU128" s="23" t="s">
        <v>81</v>
      </c>
      <c r="AY128" s="23" t="s">
        <v>123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23" t="s">
        <v>79</v>
      </c>
      <c r="BK128" s="232">
        <f>ROUND(I128*H128,2)</f>
        <v>0</v>
      </c>
      <c r="BL128" s="23" t="s">
        <v>129</v>
      </c>
      <c r="BM128" s="23" t="s">
        <v>748</v>
      </c>
    </row>
    <row r="129" s="12" customFormat="1">
      <c r="B129" s="258"/>
      <c r="C129" s="259"/>
      <c r="D129" s="249" t="s">
        <v>256</v>
      </c>
      <c r="E129" s="260" t="s">
        <v>21</v>
      </c>
      <c r="F129" s="261" t="s">
        <v>749</v>
      </c>
      <c r="G129" s="259"/>
      <c r="H129" s="262">
        <v>45.600000000000001</v>
      </c>
      <c r="I129" s="263"/>
      <c r="J129" s="259"/>
      <c r="K129" s="259"/>
      <c r="L129" s="264"/>
      <c r="M129" s="265"/>
      <c r="N129" s="266"/>
      <c r="O129" s="266"/>
      <c r="P129" s="266"/>
      <c r="Q129" s="266"/>
      <c r="R129" s="266"/>
      <c r="S129" s="266"/>
      <c r="T129" s="267"/>
      <c r="AT129" s="268" t="s">
        <v>256</v>
      </c>
      <c r="AU129" s="268" t="s">
        <v>81</v>
      </c>
      <c r="AV129" s="12" t="s">
        <v>81</v>
      </c>
      <c r="AW129" s="12" t="s">
        <v>35</v>
      </c>
      <c r="AX129" s="12" t="s">
        <v>71</v>
      </c>
      <c r="AY129" s="268" t="s">
        <v>123</v>
      </c>
    </row>
    <row r="130" s="13" customFormat="1">
      <c r="B130" s="269"/>
      <c r="C130" s="270"/>
      <c r="D130" s="249" t="s">
        <v>256</v>
      </c>
      <c r="E130" s="271" t="s">
        <v>686</v>
      </c>
      <c r="F130" s="272" t="s">
        <v>299</v>
      </c>
      <c r="G130" s="270"/>
      <c r="H130" s="273">
        <v>45.600000000000001</v>
      </c>
      <c r="I130" s="274"/>
      <c r="J130" s="270"/>
      <c r="K130" s="270"/>
      <c r="L130" s="275"/>
      <c r="M130" s="276"/>
      <c r="N130" s="277"/>
      <c r="O130" s="277"/>
      <c r="P130" s="277"/>
      <c r="Q130" s="277"/>
      <c r="R130" s="277"/>
      <c r="S130" s="277"/>
      <c r="T130" s="278"/>
      <c r="AT130" s="279" t="s">
        <v>256</v>
      </c>
      <c r="AU130" s="279" t="s">
        <v>81</v>
      </c>
      <c r="AV130" s="13" t="s">
        <v>129</v>
      </c>
      <c r="AW130" s="13" t="s">
        <v>35</v>
      </c>
      <c r="AX130" s="13" t="s">
        <v>79</v>
      </c>
      <c r="AY130" s="279" t="s">
        <v>123</v>
      </c>
    </row>
    <row r="131" s="1" customFormat="1" ht="16.5" customHeight="1">
      <c r="B131" s="45"/>
      <c r="C131" s="220" t="s">
        <v>10</v>
      </c>
      <c r="D131" s="220" t="s">
        <v>125</v>
      </c>
      <c r="E131" s="221" t="s">
        <v>750</v>
      </c>
      <c r="F131" s="222" t="s">
        <v>751</v>
      </c>
      <c r="G131" s="223" t="s">
        <v>383</v>
      </c>
      <c r="H131" s="224">
        <v>247.15199999999999</v>
      </c>
      <c r="I131" s="225"/>
      <c r="J131" s="226">
        <f>ROUND(I131*H131,2)</f>
        <v>0</v>
      </c>
      <c r="K131" s="222" t="s">
        <v>21</v>
      </c>
      <c r="L131" s="227"/>
      <c r="M131" s="228" t="s">
        <v>21</v>
      </c>
      <c r="N131" s="229" t="s">
        <v>42</v>
      </c>
      <c r="O131" s="46"/>
      <c r="P131" s="230">
        <f>O131*H131</f>
        <v>0</v>
      </c>
      <c r="Q131" s="230">
        <v>1</v>
      </c>
      <c r="R131" s="230">
        <f>Q131*H131</f>
        <v>247.15199999999999</v>
      </c>
      <c r="S131" s="230">
        <v>0</v>
      </c>
      <c r="T131" s="231">
        <f>S131*H131</f>
        <v>0</v>
      </c>
      <c r="AR131" s="23" t="s">
        <v>128</v>
      </c>
      <c r="AT131" s="23" t="s">
        <v>125</v>
      </c>
      <c r="AU131" s="23" t="s">
        <v>81</v>
      </c>
      <c r="AY131" s="23" t="s">
        <v>123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23" t="s">
        <v>79</v>
      </c>
      <c r="BK131" s="232">
        <f>ROUND(I131*H131,2)</f>
        <v>0</v>
      </c>
      <c r="BL131" s="23" t="s">
        <v>129</v>
      </c>
      <c r="BM131" s="23" t="s">
        <v>752</v>
      </c>
    </row>
    <row r="132" s="12" customFormat="1">
      <c r="B132" s="258"/>
      <c r="C132" s="259"/>
      <c r="D132" s="249" t="s">
        <v>256</v>
      </c>
      <c r="E132" s="260" t="s">
        <v>21</v>
      </c>
      <c r="F132" s="261" t="s">
        <v>753</v>
      </c>
      <c r="G132" s="259"/>
      <c r="H132" s="262">
        <v>247.15199999999999</v>
      </c>
      <c r="I132" s="263"/>
      <c r="J132" s="259"/>
      <c r="K132" s="259"/>
      <c r="L132" s="264"/>
      <c r="M132" s="265"/>
      <c r="N132" s="266"/>
      <c r="O132" s="266"/>
      <c r="P132" s="266"/>
      <c r="Q132" s="266"/>
      <c r="R132" s="266"/>
      <c r="S132" s="266"/>
      <c r="T132" s="267"/>
      <c r="AT132" s="268" t="s">
        <v>256</v>
      </c>
      <c r="AU132" s="268" t="s">
        <v>81</v>
      </c>
      <c r="AV132" s="12" t="s">
        <v>81</v>
      </c>
      <c r="AW132" s="12" t="s">
        <v>35</v>
      </c>
      <c r="AX132" s="12" t="s">
        <v>71</v>
      </c>
      <c r="AY132" s="268" t="s">
        <v>123</v>
      </c>
    </row>
    <row r="133" s="13" customFormat="1">
      <c r="B133" s="269"/>
      <c r="C133" s="270"/>
      <c r="D133" s="249" t="s">
        <v>256</v>
      </c>
      <c r="E133" s="271" t="s">
        <v>688</v>
      </c>
      <c r="F133" s="272" t="s">
        <v>299</v>
      </c>
      <c r="G133" s="270"/>
      <c r="H133" s="273">
        <v>247.15199999999999</v>
      </c>
      <c r="I133" s="274"/>
      <c r="J133" s="270"/>
      <c r="K133" s="270"/>
      <c r="L133" s="275"/>
      <c r="M133" s="276"/>
      <c r="N133" s="277"/>
      <c r="O133" s="277"/>
      <c r="P133" s="277"/>
      <c r="Q133" s="277"/>
      <c r="R133" s="277"/>
      <c r="S133" s="277"/>
      <c r="T133" s="278"/>
      <c r="AT133" s="279" t="s">
        <v>256</v>
      </c>
      <c r="AU133" s="279" t="s">
        <v>81</v>
      </c>
      <c r="AV133" s="13" t="s">
        <v>129</v>
      </c>
      <c r="AW133" s="13" t="s">
        <v>35</v>
      </c>
      <c r="AX133" s="13" t="s">
        <v>79</v>
      </c>
      <c r="AY133" s="279" t="s">
        <v>123</v>
      </c>
    </row>
    <row r="134" s="1" customFormat="1" ht="25.5" customHeight="1">
      <c r="B134" s="45"/>
      <c r="C134" s="238" t="s">
        <v>181</v>
      </c>
      <c r="D134" s="238" t="s">
        <v>250</v>
      </c>
      <c r="E134" s="239" t="s">
        <v>387</v>
      </c>
      <c r="F134" s="240" t="s">
        <v>388</v>
      </c>
      <c r="G134" s="241" t="s">
        <v>219</v>
      </c>
      <c r="H134" s="242">
        <v>211.77000000000001</v>
      </c>
      <c r="I134" s="243"/>
      <c r="J134" s="244">
        <f>ROUND(I134*H134,2)</f>
        <v>0</v>
      </c>
      <c r="K134" s="240" t="s">
        <v>254</v>
      </c>
      <c r="L134" s="71"/>
      <c r="M134" s="245" t="s">
        <v>21</v>
      </c>
      <c r="N134" s="246" t="s">
        <v>42</v>
      </c>
      <c r="O134" s="46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AR134" s="23" t="s">
        <v>129</v>
      </c>
      <c r="AT134" s="23" t="s">
        <v>250</v>
      </c>
      <c r="AU134" s="23" t="s">
        <v>81</v>
      </c>
      <c r="AY134" s="23" t="s">
        <v>123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23" t="s">
        <v>79</v>
      </c>
      <c r="BK134" s="232">
        <f>ROUND(I134*H134,2)</f>
        <v>0</v>
      </c>
      <c r="BL134" s="23" t="s">
        <v>129</v>
      </c>
      <c r="BM134" s="23" t="s">
        <v>754</v>
      </c>
    </row>
    <row r="135" s="12" customFormat="1">
      <c r="B135" s="258"/>
      <c r="C135" s="259"/>
      <c r="D135" s="249" t="s">
        <v>256</v>
      </c>
      <c r="E135" s="260" t="s">
        <v>21</v>
      </c>
      <c r="F135" s="261" t="s">
        <v>676</v>
      </c>
      <c r="G135" s="259"/>
      <c r="H135" s="262">
        <v>192</v>
      </c>
      <c r="I135" s="263"/>
      <c r="J135" s="259"/>
      <c r="K135" s="259"/>
      <c r="L135" s="264"/>
      <c r="M135" s="265"/>
      <c r="N135" s="266"/>
      <c r="O135" s="266"/>
      <c r="P135" s="266"/>
      <c r="Q135" s="266"/>
      <c r="R135" s="266"/>
      <c r="S135" s="266"/>
      <c r="T135" s="267"/>
      <c r="AT135" s="268" t="s">
        <v>256</v>
      </c>
      <c r="AU135" s="268" t="s">
        <v>81</v>
      </c>
      <c r="AV135" s="12" t="s">
        <v>81</v>
      </c>
      <c r="AW135" s="12" t="s">
        <v>35</v>
      </c>
      <c r="AX135" s="12" t="s">
        <v>71</v>
      </c>
      <c r="AY135" s="268" t="s">
        <v>123</v>
      </c>
    </row>
    <row r="136" s="12" customFormat="1">
      <c r="B136" s="258"/>
      <c r="C136" s="259"/>
      <c r="D136" s="249" t="s">
        <v>256</v>
      </c>
      <c r="E136" s="260" t="s">
        <v>21</v>
      </c>
      <c r="F136" s="261" t="s">
        <v>755</v>
      </c>
      <c r="G136" s="259"/>
      <c r="H136" s="262">
        <v>19.77</v>
      </c>
      <c r="I136" s="263"/>
      <c r="J136" s="259"/>
      <c r="K136" s="259"/>
      <c r="L136" s="264"/>
      <c r="M136" s="265"/>
      <c r="N136" s="266"/>
      <c r="O136" s="266"/>
      <c r="P136" s="266"/>
      <c r="Q136" s="266"/>
      <c r="R136" s="266"/>
      <c r="S136" s="266"/>
      <c r="T136" s="267"/>
      <c r="AT136" s="268" t="s">
        <v>256</v>
      </c>
      <c r="AU136" s="268" t="s">
        <v>81</v>
      </c>
      <c r="AV136" s="12" t="s">
        <v>81</v>
      </c>
      <c r="AW136" s="12" t="s">
        <v>35</v>
      </c>
      <c r="AX136" s="12" t="s">
        <v>71</v>
      </c>
      <c r="AY136" s="268" t="s">
        <v>123</v>
      </c>
    </row>
    <row r="137" s="13" customFormat="1">
      <c r="B137" s="269"/>
      <c r="C137" s="270"/>
      <c r="D137" s="249" t="s">
        <v>256</v>
      </c>
      <c r="E137" s="271" t="s">
        <v>695</v>
      </c>
      <c r="F137" s="272" t="s">
        <v>299</v>
      </c>
      <c r="G137" s="270"/>
      <c r="H137" s="273">
        <v>211.77000000000001</v>
      </c>
      <c r="I137" s="274"/>
      <c r="J137" s="270"/>
      <c r="K137" s="270"/>
      <c r="L137" s="275"/>
      <c r="M137" s="276"/>
      <c r="N137" s="277"/>
      <c r="O137" s="277"/>
      <c r="P137" s="277"/>
      <c r="Q137" s="277"/>
      <c r="R137" s="277"/>
      <c r="S137" s="277"/>
      <c r="T137" s="278"/>
      <c r="AT137" s="279" t="s">
        <v>256</v>
      </c>
      <c r="AU137" s="279" t="s">
        <v>81</v>
      </c>
      <c r="AV137" s="13" t="s">
        <v>129</v>
      </c>
      <c r="AW137" s="13" t="s">
        <v>35</v>
      </c>
      <c r="AX137" s="13" t="s">
        <v>79</v>
      </c>
      <c r="AY137" s="279" t="s">
        <v>123</v>
      </c>
    </row>
    <row r="138" s="1" customFormat="1" ht="38.25" customHeight="1">
      <c r="B138" s="45"/>
      <c r="C138" s="238" t="s">
        <v>185</v>
      </c>
      <c r="D138" s="238" t="s">
        <v>250</v>
      </c>
      <c r="E138" s="239" t="s">
        <v>756</v>
      </c>
      <c r="F138" s="240" t="s">
        <v>757</v>
      </c>
      <c r="G138" s="241" t="s">
        <v>219</v>
      </c>
      <c r="H138" s="242">
        <v>11.16</v>
      </c>
      <c r="I138" s="243"/>
      <c r="J138" s="244">
        <f>ROUND(I138*H138,2)</f>
        <v>0</v>
      </c>
      <c r="K138" s="240" t="s">
        <v>254</v>
      </c>
      <c r="L138" s="71"/>
      <c r="M138" s="245" t="s">
        <v>21</v>
      </c>
      <c r="N138" s="246" t="s">
        <v>42</v>
      </c>
      <c r="O138" s="46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AR138" s="23" t="s">
        <v>129</v>
      </c>
      <c r="AT138" s="23" t="s">
        <v>250</v>
      </c>
      <c r="AU138" s="23" t="s">
        <v>81</v>
      </c>
      <c r="AY138" s="23" t="s">
        <v>123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23" t="s">
        <v>79</v>
      </c>
      <c r="BK138" s="232">
        <f>ROUND(I138*H138,2)</f>
        <v>0</v>
      </c>
      <c r="BL138" s="23" t="s">
        <v>129</v>
      </c>
      <c r="BM138" s="23" t="s">
        <v>758</v>
      </c>
    </row>
    <row r="139" s="11" customFormat="1">
      <c r="B139" s="247"/>
      <c r="C139" s="248"/>
      <c r="D139" s="249" t="s">
        <v>256</v>
      </c>
      <c r="E139" s="250" t="s">
        <v>21</v>
      </c>
      <c r="F139" s="251" t="s">
        <v>759</v>
      </c>
      <c r="G139" s="248"/>
      <c r="H139" s="250" t="s">
        <v>21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AT139" s="257" t="s">
        <v>256</v>
      </c>
      <c r="AU139" s="257" t="s">
        <v>81</v>
      </c>
      <c r="AV139" s="11" t="s">
        <v>79</v>
      </c>
      <c r="AW139" s="11" t="s">
        <v>35</v>
      </c>
      <c r="AX139" s="11" t="s">
        <v>71</v>
      </c>
      <c r="AY139" s="257" t="s">
        <v>123</v>
      </c>
    </row>
    <row r="140" s="12" customFormat="1">
      <c r="B140" s="258"/>
      <c r="C140" s="259"/>
      <c r="D140" s="249" t="s">
        <v>256</v>
      </c>
      <c r="E140" s="260" t="s">
        <v>693</v>
      </c>
      <c r="F140" s="261" t="s">
        <v>760</v>
      </c>
      <c r="G140" s="259"/>
      <c r="H140" s="262">
        <v>11.16</v>
      </c>
      <c r="I140" s="263"/>
      <c r="J140" s="259"/>
      <c r="K140" s="259"/>
      <c r="L140" s="264"/>
      <c r="M140" s="265"/>
      <c r="N140" s="266"/>
      <c r="O140" s="266"/>
      <c r="P140" s="266"/>
      <c r="Q140" s="266"/>
      <c r="R140" s="266"/>
      <c r="S140" s="266"/>
      <c r="T140" s="267"/>
      <c r="AT140" s="268" t="s">
        <v>256</v>
      </c>
      <c r="AU140" s="268" t="s">
        <v>81</v>
      </c>
      <c r="AV140" s="12" t="s">
        <v>81</v>
      </c>
      <c r="AW140" s="12" t="s">
        <v>35</v>
      </c>
      <c r="AX140" s="12" t="s">
        <v>79</v>
      </c>
      <c r="AY140" s="268" t="s">
        <v>123</v>
      </c>
    </row>
    <row r="141" s="1" customFormat="1" ht="16.5" customHeight="1">
      <c r="B141" s="45"/>
      <c r="C141" s="220" t="s">
        <v>189</v>
      </c>
      <c r="D141" s="220" t="s">
        <v>125</v>
      </c>
      <c r="E141" s="221" t="s">
        <v>391</v>
      </c>
      <c r="F141" s="222" t="s">
        <v>392</v>
      </c>
      <c r="G141" s="223" t="s">
        <v>383</v>
      </c>
      <c r="H141" s="224">
        <v>61.610999999999997</v>
      </c>
      <c r="I141" s="225"/>
      <c r="J141" s="226">
        <f>ROUND(I141*H141,2)</f>
        <v>0</v>
      </c>
      <c r="K141" s="222" t="s">
        <v>254</v>
      </c>
      <c r="L141" s="227"/>
      <c r="M141" s="228" t="s">
        <v>21</v>
      </c>
      <c r="N141" s="229" t="s">
        <v>42</v>
      </c>
      <c r="O141" s="46"/>
      <c r="P141" s="230">
        <f>O141*H141</f>
        <v>0</v>
      </c>
      <c r="Q141" s="230">
        <v>1</v>
      </c>
      <c r="R141" s="230">
        <f>Q141*H141</f>
        <v>61.610999999999997</v>
      </c>
      <c r="S141" s="230">
        <v>0</v>
      </c>
      <c r="T141" s="231">
        <f>S141*H141</f>
        <v>0</v>
      </c>
      <c r="AR141" s="23" t="s">
        <v>128</v>
      </c>
      <c r="AT141" s="23" t="s">
        <v>125</v>
      </c>
      <c r="AU141" s="23" t="s">
        <v>81</v>
      </c>
      <c r="AY141" s="23" t="s">
        <v>123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23" t="s">
        <v>79</v>
      </c>
      <c r="BK141" s="232">
        <f>ROUND(I141*H141,2)</f>
        <v>0</v>
      </c>
      <c r="BL141" s="23" t="s">
        <v>129</v>
      </c>
      <c r="BM141" s="23" t="s">
        <v>761</v>
      </c>
    </row>
    <row r="142" s="12" customFormat="1">
      <c r="B142" s="258"/>
      <c r="C142" s="259"/>
      <c r="D142" s="249" t="s">
        <v>256</v>
      </c>
      <c r="E142" s="260" t="s">
        <v>21</v>
      </c>
      <c r="F142" s="261" t="s">
        <v>762</v>
      </c>
      <c r="G142" s="259"/>
      <c r="H142" s="262">
        <v>61.610999999999997</v>
      </c>
      <c r="I142" s="263"/>
      <c r="J142" s="259"/>
      <c r="K142" s="259"/>
      <c r="L142" s="264"/>
      <c r="M142" s="265"/>
      <c r="N142" s="266"/>
      <c r="O142" s="266"/>
      <c r="P142" s="266"/>
      <c r="Q142" s="266"/>
      <c r="R142" s="266"/>
      <c r="S142" s="266"/>
      <c r="T142" s="267"/>
      <c r="AT142" s="268" t="s">
        <v>256</v>
      </c>
      <c r="AU142" s="268" t="s">
        <v>81</v>
      </c>
      <c r="AV142" s="12" t="s">
        <v>81</v>
      </c>
      <c r="AW142" s="12" t="s">
        <v>35</v>
      </c>
      <c r="AX142" s="12" t="s">
        <v>79</v>
      </c>
      <c r="AY142" s="268" t="s">
        <v>123</v>
      </c>
    </row>
    <row r="143" s="1" customFormat="1" ht="16.5" customHeight="1">
      <c r="B143" s="45"/>
      <c r="C143" s="220" t="s">
        <v>193</v>
      </c>
      <c r="D143" s="220" t="s">
        <v>125</v>
      </c>
      <c r="E143" s="221" t="s">
        <v>763</v>
      </c>
      <c r="F143" s="222" t="s">
        <v>764</v>
      </c>
      <c r="G143" s="223" t="s">
        <v>383</v>
      </c>
      <c r="H143" s="224">
        <v>22.32</v>
      </c>
      <c r="I143" s="225"/>
      <c r="J143" s="226">
        <f>ROUND(I143*H143,2)</f>
        <v>0</v>
      </c>
      <c r="K143" s="222" t="s">
        <v>21</v>
      </c>
      <c r="L143" s="227"/>
      <c r="M143" s="228" t="s">
        <v>21</v>
      </c>
      <c r="N143" s="229" t="s">
        <v>42</v>
      </c>
      <c r="O143" s="46"/>
      <c r="P143" s="230">
        <f>O143*H143</f>
        <v>0</v>
      </c>
      <c r="Q143" s="230">
        <v>1</v>
      </c>
      <c r="R143" s="230">
        <f>Q143*H143</f>
        <v>22.32</v>
      </c>
      <c r="S143" s="230">
        <v>0</v>
      </c>
      <c r="T143" s="231">
        <f>S143*H143</f>
        <v>0</v>
      </c>
      <c r="AR143" s="23" t="s">
        <v>128</v>
      </c>
      <c r="AT143" s="23" t="s">
        <v>125</v>
      </c>
      <c r="AU143" s="23" t="s">
        <v>81</v>
      </c>
      <c r="AY143" s="23" t="s">
        <v>123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23" t="s">
        <v>79</v>
      </c>
      <c r="BK143" s="232">
        <f>ROUND(I143*H143,2)</f>
        <v>0</v>
      </c>
      <c r="BL143" s="23" t="s">
        <v>129</v>
      </c>
      <c r="BM143" s="23" t="s">
        <v>765</v>
      </c>
    </row>
    <row r="144" s="12" customFormat="1">
      <c r="B144" s="258"/>
      <c r="C144" s="259"/>
      <c r="D144" s="249" t="s">
        <v>256</v>
      </c>
      <c r="E144" s="260" t="s">
        <v>21</v>
      </c>
      <c r="F144" s="261" t="s">
        <v>766</v>
      </c>
      <c r="G144" s="259"/>
      <c r="H144" s="262">
        <v>22.32</v>
      </c>
      <c r="I144" s="263"/>
      <c r="J144" s="259"/>
      <c r="K144" s="259"/>
      <c r="L144" s="264"/>
      <c r="M144" s="265"/>
      <c r="N144" s="266"/>
      <c r="O144" s="266"/>
      <c r="P144" s="266"/>
      <c r="Q144" s="266"/>
      <c r="R144" s="266"/>
      <c r="S144" s="266"/>
      <c r="T144" s="267"/>
      <c r="AT144" s="268" t="s">
        <v>256</v>
      </c>
      <c r="AU144" s="268" t="s">
        <v>81</v>
      </c>
      <c r="AV144" s="12" t="s">
        <v>81</v>
      </c>
      <c r="AW144" s="12" t="s">
        <v>35</v>
      </c>
      <c r="AX144" s="12" t="s">
        <v>79</v>
      </c>
      <c r="AY144" s="268" t="s">
        <v>123</v>
      </c>
    </row>
    <row r="145" s="10" customFormat="1" ht="29.88" customHeight="1">
      <c r="B145" s="204"/>
      <c r="C145" s="205"/>
      <c r="D145" s="206" t="s">
        <v>70</v>
      </c>
      <c r="E145" s="218" t="s">
        <v>81</v>
      </c>
      <c r="F145" s="218" t="s">
        <v>468</v>
      </c>
      <c r="G145" s="205"/>
      <c r="H145" s="205"/>
      <c r="I145" s="208"/>
      <c r="J145" s="219">
        <f>BK145</f>
        <v>0</v>
      </c>
      <c r="K145" s="205"/>
      <c r="L145" s="210"/>
      <c r="M145" s="211"/>
      <c r="N145" s="212"/>
      <c r="O145" s="212"/>
      <c r="P145" s="213">
        <f>SUM(P146:P155)</f>
        <v>0</v>
      </c>
      <c r="Q145" s="212"/>
      <c r="R145" s="213">
        <f>SUM(R146:R155)</f>
        <v>0.29110923999999999</v>
      </c>
      <c r="S145" s="212"/>
      <c r="T145" s="214">
        <f>SUM(T146:T155)</f>
        <v>0</v>
      </c>
      <c r="AR145" s="215" t="s">
        <v>79</v>
      </c>
      <c r="AT145" s="216" t="s">
        <v>70</v>
      </c>
      <c r="AU145" s="216" t="s">
        <v>79</v>
      </c>
      <c r="AY145" s="215" t="s">
        <v>123</v>
      </c>
      <c r="BK145" s="217">
        <f>SUM(BK146:BK155)</f>
        <v>0</v>
      </c>
    </row>
    <row r="146" s="1" customFormat="1" ht="16.5" customHeight="1">
      <c r="B146" s="45"/>
      <c r="C146" s="238" t="s">
        <v>197</v>
      </c>
      <c r="D146" s="238" t="s">
        <v>250</v>
      </c>
      <c r="E146" s="239" t="s">
        <v>767</v>
      </c>
      <c r="F146" s="240" t="s">
        <v>768</v>
      </c>
      <c r="G146" s="241" t="s">
        <v>227</v>
      </c>
      <c r="H146" s="242">
        <v>81</v>
      </c>
      <c r="I146" s="243"/>
      <c r="J146" s="244">
        <f>ROUND(I146*H146,2)</f>
        <v>0</v>
      </c>
      <c r="K146" s="240" t="s">
        <v>254</v>
      </c>
      <c r="L146" s="71"/>
      <c r="M146" s="245" t="s">
        <v>21</v>
      </c>
      <c r="N146" s="246" t="s">
        <v>42</v>
      </c>
      <c r="O146" s="46"/>
      <c r="P146" s="230">
        <f>O146*H146</f>
        <v>0</v>
      </c>
      <c r="Q146" s="230">
        <v>0.00116</v>
      </c>
      <c r="R146" s="230">
        <f>Q146*H146</f>
        <v>0.093960000000000002</v>
      </c>
      <c r="S146" s="230">
        <v>0</v>
      </c>
      <c r="T146" s="231">
        <f>S146*H146</f>
        <v>0</v>
      </c>
      <c r="AR146" s="23" t="s">
        <v>129</v>
      </c>
      <c r="AT146" s="23" t="s">
        <v>250</v>
      </c>
      <c r="AU146" s="23" t="s">
        <v>81</v>
      </c>
      <c r="AY146" s="23" t="s">
        <v>123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23" t="s">
        <v>79</v>
      </c>
      <c r="BK146" s="232">
        <f>ROUND(I146*H146,2)</f>
        <v>0</v>
      </c>
      <c r="BL146" s="23" t="s">
        <v>129</v>
      </c>
      <c r="BM146" s="23" t="s">
        <v>769</v>
      </c>
    </row>
    <row r="147" s="11" customFormat="1">
      <c r="B147" s="247"/>
      <c r="C147" s="248"/>
      <c r="D147" s="249" t="s">
        <v>256</v>
      </c>
      <c r="E147" s="250" t="s">
        <v>21</v>
      </c>
      <c r="F147" s="251" t="s">
        <v>706</v>
      </c>
      <c r="G147" s="248"/>
      <c r="H147" s="250" t="s">
        <v>21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AT147" s="257" t="s">
        <v>256</v>
      </c>
      <c r="AU147" s="257" t="s">
        <v>81</v>
      </c>
      <c r="AV147" s="11" t="s">
        <v>79</v>
      </c>
      <c r="AW147" s="11" t="s">
        <v>35</v>
      </c>
      <c r="AX147" s="11" t="s">
        <v>71</v>
      </c>
      <c r="AY147" s="257" t="s">
        <v>123</v>
      </c>
    </row>
    <row r="148" s="12" customFormat="1">
      <c r="B148" s="258"/>
      <c r="C148" s="259"/>
      <c r="D148" s="249" t="s">
        <v>256</v>
      </c>
      <c r="E148" s="260" t="s">
        <v>226</v>
      </c>
      <c r="F148" s="261" t="s">
        <v>770</v>
      </c>
      <c r="G148" s="259"/>
      <c r="H148" s="262">
        <v>81</v>
      </c>
      <c r="I148" s="263"/>
      <c r="J148" s="259"/>
      <c r="K148" s="259"/>
      <c r="L148" s="264"/>
      <c r="M148" s="265"/>
      <c r="N148" s="266"/>
      <c r="O148" s="266"/>
      <c r="P148" s="266"/>
      <c r="Q148" s="266"/>
      <c r="R148" s="266"/>
      <c r="S148" s="266"/>
      <c r="T148" s="267"/>
      <c r="AT148" s="268" t="s">
        <v>256</v>
      </c>
      <c r="AU148" s="268" t="s">
        <v>81</v>
      </c>
      <c r="AV148" s="12" t="s">
        <v>81</v>
      </c>
      <c r="AW148" s="12" t="s">
        <v>35</v>
      </c>
      <c r="AX148" s="12" t="s">
        <v>79</v>
      </c>
      <c r="AY148" s="268" t="s">
        <v>123</v>
      </c>
    </row>
    <row r="149" s="1" customFormat="1" ht="16.5" customHeight="1">
      <c r="B149" s="45"/>
      <c r="C149" s="220" t="s">
        <v>9</v>
      </c>
      <c r="D149" s="220" t="s">
        <v>125</v>
      </c>
      <c r="E149" s="221" t="s">
        <v>479</v>
      </c>
      <c r="F149" s="222" t="s">
        <v>771</v>
      </c>
      <c r="G149" s="223" t="s">
        <v>209</v>
      </c>
      <c r="H149" s="224">
        <v>501.22699999999998</v>
      </c>
      <c r="I149" s="225"/>
      <c r="J149" s="226">
        <f>ROUND(I149*H149,2)</f>
        <v>0</v>
      </c>
      <c r="K149" s="222" t="s">
        <v>21</v>
      </c>
      <c r="L149" s="227"/>
      <c r="M149" s="228" t="s">
        <v>21</v>
      </c>
      <c r="N149" s="229" t="s">
        <v>42</v>
      </c>
      <c r="O149" s="46"/>
      <c r="P149" s="230">
        <f>O149*H149</f>
        <v>0</v>
      </c>
      <c r="Q149" s="230">
        <v>0.00029999999999999997</v>
      </c>
      <c r="R149" s="230">
        <f>Q149*H149</f>
        <v>0.15036809999999998</v>
      </c>
      <c r="S149" s="230">
        <v>0</v>
      </c>
      <c r="T149" s="231">
        <f>S149*H149</f>
        <v>0</v>
      </c>
      <c r="AR149" s="23" t="s">
        <v>128</v>
      </c>
      <c r="AT149" s="23" t="s">
        <v>125</v>
      </c>
      <c r="AU149" s="23" t="s">
        <v>81</v>
      </c>
      <c r="AY149" s="23" t="s">
        <v>123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23" t="s">
        <v>79</v>
      </c>
      <c r="BK149" s="232">
        <f>ROUND(I149*H149,2)</f>
        <v>0</v>
      </c>
      <c r="BL149" s="23" t="s">
        <v>129</v>
      </c>
      <c r="BM149" s="23" t="s">
        <v>772</v>
      </c>
    </row>
    <row r="150" s="12" customFormat="1">
      <c r="B150" s="258"/>
      <c r="C150" s="259"/>
      <c r="D150" s="249" t="s">
        <v>256</v>
      </c>
      <c r="E150" s="260" t="s">
        <v>21</v>
      </c>
      <c r="F150" s="261" t="s">
        <v>773</v>
      </c>
      <c r="G150" s="259"/>
      <c r="H150" s="262">
        <v>501.22699999999998</v>
      </c>
      <c r="I150" s="263"/>
      <c r="J150" s="259"/>
      <c r="K150" s="259"/>
      <c r="L150" s="264"/>
      <c r="M150" s="265"/>
      <c r="N150" s="266"/>
      <c r="O150" s="266"/>
      <c r="P150" s="266"/>
      <c r="Q150" s="266"/>
      <c r="R150" s="266"/>
      <c r="S150" s="266"/>
      <c r="T150" s="267"/>
      <c r="AT150" s="268" t="s">
        <v>256</v>
      </c>
      <c r="AU150" s="268" t="s">
        <v>81</v>
      </c>
      <c r="AV150" s="12" t="s">
        <v>81</v>
      </c>
      <c r="AW150" s="12" t="s">
        <v>35</v>
      </c>
      <c r="AX150" s="12" t="s">
        <v>79</v>
      </c>
      <c r="AY150" s="268" t="s">
        <v>123</v>
      </c>
    </row>
    <row r="151" s="1" customFormat="1" ht="38.25" customHeight="1">
      <c r="B151" s="45"/>
      <c r="C151" s="238" t="s">
        <v>204</v>
      </c>
      <c r="D151" s="238" t="s">
        <v>250</v>
      </c>
      <c r="E151" s="239" t="s">
        <v>774</v>
      </c>
      <c r="F151" s="240" t="s">
        <v>775</v>
      </c>
      <c r="G151" s="241" t="s">
        <v>209</v>
      </c>
      <c r="H151" s="242">
        <v>334.15100000000001</v>
      </c>
      <c r="I151" s="243"/>
      <c r="J151" s="244">
        <f>ROUND(I151*H151,2)</f>
        <v>0</v>
      </c>
      <c r="K151" s="240" t="s">
        <v>254</v>
      </c>
      <c r="L151" s="71"/>
      <c r="M151" s="245" t="s">
        <v>21</v>
      </c>
      <c r="N151" s="246" t="s">
        <v>42</v>
      </c>
      <c r="O151" s="46"/>
      <c r="P151" s="230">
        <f>O151*H151</f>
        <v>0</v>
      </c>
      <c r="Q151" s="230">
        <v>0.00013999999999999999</v>
      </c>
      <c r="R151" s="230">
        <f>Q151*H151</f>
        <v>0.046781139999999999</v>
      </c>
      <c r="S151" s="230">
        <v>0</v>
      </c>
      <c r="T151" s="231">
        <f>S151*H151</f>
        <v>0</v>
      </c>
      <c r="AR151" s="23" t="s">
        <v>129</v>
      </c>
      <c r="AT151" s="23" t="s">
        <v>250</v>
      </c>
      <c r="AU151" s="23" t="s">
        <v>81</v>
      </c>
      <c r="AY151" s="23" t="s">
        <v>123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23" t="s">
        <v>79</v>
      </c>
      <c r="BK151" s="232">
        <f>ROUND(I151*H151,2)</f>
        <v>0</v>
      </c>
      <c r="BL151" s="23" t="s">
        <v>129</v>
      </c>
      <c r="BM151" s="23" t="s">
        <v>776</v>
      </c>
    </row>
    <row r="152" s="11" customFormat="1">
      <c r="B152" s="247"/>
      <c r="C152" s="248"/>
      <c r="D152" s="249" t="s">
        <v>256</v>
      </c>
      <c r="E152" s="250" t="s">
        <v>21</v>
      </c>
      <c r="F152" s="251" t="s">
        <v>706</v>
      </c>
      <c r="G152" s="248"/>
      <c r="H152" s="250" t="s">
        <v>21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AT152" s="257" t="s">
        <v>256</v>
      </c>
      <c r="AU152" s="257" t="s">
        <v>81</v>
      </c>
      <c r="AV152" s="11" t="s">
        <v>79</v>
      </c>
      <c r="AW152" s="11" t="s">
        <v>35</v>
      </c>
      <c r="AX152" s="11" t="s">
        <v>71</v>
      </c>
      <c r="AY152" s="257" t="s">
        <v>123</v>
      </c>
    </row>
    <row r="153" s="12" customFormat="1">
      <c r="B153" s="258"/>
      <c r="C153" s="259"/>
      <c r="D153" s="249" t="s">
        <v>256</v>
      </c>
      <c r="E153" s="260" t="s">
        <v>21</v>
      </c>
      <c r="F153" s="261" t="s">
        <v>777</v>
      </c>
      <c r="G153" s="259"/>
      <c r="H153" s="262">
        <v>296</v>
      </c>
      <c r="I153" s="263"/>
      <c r="J153" s="259"/>
      <c r="K153" s="259"/>
      <c r="L153" s="264"/>
      <c r="M153" s="265"/>
      <c r="N153" s="266"/>
      <c r="O153" s="266"/>
      <c r="P153" s="266"/>
      <c r="Q153" s="266"/>
      <c r="R153" s="266"/>
      <c r="S153" s="266"/>
      <c r="T153" s="267"/>
      <c r="AT153" s="268" t="s">
        <v>256</v>
      </c>
      <c r="AU153" s="268" t="s">
        <v>81</v>
      </c>
      <c r="AV153" s="12" t="s">
        <v>81</v>
      </c>
      <c r="AW153" s="12" t="s">
        <v>35</v>
      </c>
      <c r="AX153" s="12" t="s">
        <v>71</v>
      </c>
      <c r="AY153" s="268" t="s">
        <v>123</v>
      </c>
    </row>
    <row r="154" s="12" customFormat="1">
      <c r="B154" s="258"/>
      <c r="C154" s="259"/>
      <c r="D154" s="249" t="s">
        <v>256</v>
      </c>
      <c r="E154" s="260" t="s">
        <v>21</v>
      </c>
      <c r="F154" s="261" t="s">
        <v>778</v>
      </c>
      <c r="G154" s="259"/>
      <c r="H154" s="262">
        <v>38.151000000000003</v>
      </c>
      <c r="I154" s="263"/>
      <c r="J154" s="259"/>
      <c r="K154" s="259"/>
      <c r="L154" s="264"/>
      <c r="M154" s="265"/>
      <c r="N154" s="266"/>
      <c r="O154" s="266"/>
      <c r="P154" s="266"/>
      <c r="Q154" s="266"/>
      <c r="R154" s="266"/>
      <c r="S154" s="266"/>
      <c r="T154" s="267"/>
      <c r="AT154" s="268" t="s">
        <v>256</v>
      </c>
      <c r="AU154" s="268" t="s">
        <v>81</v>
      </c>
      <c r="AV154" s="12" t="s">
        <v>81</v>
      </c>
      <c r="AW154" s="12" t="s">
        <v>35</v>
      </c>
      <c r="AX154" s="12" t="s">
        <v>71</v>
      </c>
      <c r="AY154" s="268" t="s">
        <v>123</v>
      </c>
    </row>
    <row r="155" s="13" customFormat="1">
      <c r="B155" s="269"/>
      <c r="C155" s="270"/>
      <c r="D155" s="249" t="s">
        <v>256</v>
      </c>
      <c r="E155" s="271" t="s">
        <v>699</v>
      </c>
      <c r="F155" s="272" t="s">
        <v>299</v>
      </c>
      <c r="G155" s="270"/>
      <c r="H155" s="273">
        <v>334.15100000000001</v>
      </c>
      <c r="I155" s="274"/>
      <c r="J155" s="270"/>
      <c r="K155" s="270"/>
      <c r="L155" s="275"/>
      <c r="M155" s="276"/>
      <c r="N155" s="277"/>
      <c r="O155" s="277"/>
      <c r="P155" s="277"/>
      <c r="Q155" s="277"/>
      <c r="R155" s="277"/>
      <c r="S155" s="277"/>
      <c r="T155" s="278"/>
      <c r="AT155" s="279" t="s">
        <v>256</v>
      </c>
      <c r="AU155" s="279" t="s">
        <v>81</v>
      </c>
      <c r="AV155" s="13" t="s">
        <v>129</v>
      </c>
      <c r="AW155" s="13" t="s">
        <v>35</v>
      </c>
      <c r="AX155" s="13" t="s">
        <v>79</v>
      </c>
      <c r="AY155" s="279" t="s">
        <v>123</v>
      </c>
    </row>
    <row r="156" s="10" customFormat="1" ht="29.88" customHeight="1">
      <c r="B156" s="204"/>
      <c r="C156" s="205"/>
      <c r="D156" s="206" t="s">
        <v>70</v>
      </c>
      <c r="E156" s="218" t="s">
        <v>133</v>
      </c>
      <c r="F156" s="218" t="s">
        <v>779</v>
      </c>
      <c r="G156" s="205"/>
      <c r="H156" s="205"/>
      <c r="I156" s="208"/>
      <c r="J156" s="219">
        <f>BK156</f>
        <v>0</v>
      </c>
      <c r="K156" s="205"/>
      <c r="L156" s="210"/>
      <c r="M156" s="211"/>
      <c r="N156" s="212"/>
      <c r="O156" s="212"/>
      <c r="P156" s="213">
        <f>SUM(P157:P159)</f>
        <v>0</v>
      </c>
      <c r="Q156" s="212"/>
      <c r="R156" s="213">
        <f>SUM(R157:R159)</f>
        <v>0</v>
      </c>
      <c r="S156" s="212"/>
      <c r="T156" s="214">
        <f>SUM(T157:T159)</f>
        <v>0</v>
      </c>
      <c r="AR156" s="215" t="s">
        <v>79</v>
      </c>
      <c r="AT156" s="216" t="s">
        <v>70</v>
      </c>
      <c r="AU156" s="216" t="s">
        <v>79</v>
      </c>
      <c r="AY156" s="215" t="s">
        <v>123</v>
      </c>
      <c r="BK156" s="217">
        <f>SUM(BK157:BK159)</f>
        <v>0</v>
      </c>
    </row>
    <row r="157" s="1" customFormat="1" ht="16.5" customHeight="1">
      <c r="B157" s="45"/>
      <c r="C157" s="238" t="s">
        <v>346</v>
      </c>
      <c r="D157" s="238" t="s">
        <v>250</v>
      </c>
      <c r="E157" s="239" t="s">
        <v>780</v>
      </c>
      <c r="F157" s="240" t="s">
        <v>781</v>
      </c>
      <c r="G157" s="241" t="s">
        <v>227</v>
      </c>
      <c r="H157" s="242">
        <v>23.620000000000001</v>
      </c>
      <c r="I157" s="243"/>
      <c r="J157" s="244">
        <f>ROUND(I157*H157,2)</f>
        <v>0</v>
      </c>
      <c r="K157" s="240" t="s">
        <v>254</v>
      </c>
      <c r="L157" s="71"/>
      <c r="M157" s="245" t="s">
        <v>21</v>
      </c>
      <c r="N157" s="246" t="s">
        <v>42</v>
      </c>
      <c r="O157" s="46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AR157" s="23" t="s">
        <v>129</v>
      </c>
      <c r="AT157" s="23" t="s">
        <v>250</v>
      </c>
      <c r="AU157" s="23" t="s">
        <v>81</v>
      </c>
      <c r="AY157" s="23" t="s">
        <v>123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23" t="s">
        <v>79</v>
      </c>
      <c r="BK157" s="232">
        <f>ROUND(I157*H157,2)</f>
        <v>0</v>
      </c>
      <c r="BL157" s="23" t="s">
        <v>129</v>
      </c>
      <c r="BM157" s="23" t="s">
        <v>782</v>
      </c>
    </row>
    <row r="158" s="11" customFormat="1">
      <c r="B158" s="247"/>
      <c r="C158" s="248"/>
      <c r="D158" s="249" t="s">
        <v>256</v>
      </c>
      <c r="E158" s="250" t="s">
        <v>21</v>
      </c>
      <c r="F158" s="251" t="s">
        <v>783</v>
      </c>
      <c r="G158" s="248"/>
      <c r="H158" s="250" t="s">
        <v>21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AT158" s="257" t="s">
        <v>256</v>
      </c>
      <c r="AU158" s="257" t="s">
        <v>81</v>
      </c>
      <c r="AV158" s="11" t="s">
        <v>79</v>
      </c>
      <c r="AW158" s="11" t="s">
        <v>35</v>
      </c>
      <c r="AX158" s="11" t="s">
        <v>71</v>
      </c>
      <c r="AY158" s="257" t="s">
        <v>123</v>
      </c>
    </row>
    <row r="159" s="12" customFormat="1">
      <c r="B159" s="258"/>
      <c r="C159" s="259"/>
      <c r="D159" s="249" t="s">
        <v>256</v>
      </c>
      <c r="E159" s="260" t="s">
        <v>21</v>
      </c>
      <c r="F159" s="261" t="s">
        <v>697</v>
      </c>
      <c r="G159" s="259"/>
      <c r="H159" s="262">
        <v>23.620000000000001</v>
      </c>
      <c r="I159" s="263"/>
      <c r="J159" s="259"/>
      <c r="K159" s="259"/>
      <c r="L159" s="264"/>
      <c r="M159" s="265"/>
      <c r="N159" s="266"/>
      <c r="O159" s="266"/>
      <c r="P159" s="266"/>
      <c r="Q159" s="266"/>
      <c r="R159" s="266"/>
      <c r="S159" s="266"/>
      <c r="T159" s="267"/>
      <c r="AT159" s="268" t="s">
        <v>256</v>
      </c>
      <c r="AU159" s="268" t="s">
        <v>81</v>
      </c>
      <c r="AV159" s="12" t="s">
        <v>81</v>
      </c>
      <c r="AW159" s="12" t="s">
        <v>35</v>
      </c>
      <c r="AX159" s="12" t="s">
        <v>79</v>
      </c>
      <c r="AY159" s="268" t="s">
        <v>123</v>
      </c>
    </row>
    <row r="160" s="10" customFormat="1" ht="29.88" customHeight="1">
      <c r="B160" s="204"/>
      <c r="C160" s="205"/>
      <c r="D160" s="206" t="s">
        <v>70</v>
      </c>
      <c r="E160" s="218" t="s">
        <v>129</v>
      </c>
      <c r="F160" s="218" t="s">
        <v>483</v>
      </c>
      <c r="G160" s="205"/>
      <c r="H160" s="205"/>
      <c r="I160" s="208"/>
      <c r="J160" s="219">
        <f>BK160</f>
        <v>0</v>
      </c>
      <c r="K160" s="205"/>
      <c r="L160" s="210"/>
      <c r="M160" s="211"/>
      <c r="N160" s="212"/>
      <c r="O160" s="212"/>
      <c r="P160" s="213">
        <f>SUM(P161:P163)</f>
        <v>0</v>
      </c>
      <c r="Q160" s="212"/>
      <c r="R160" s="213">
        <f>SUM(R161:R163)</f>
        <v>0</v>
      </c>
      <c r="S160" s="212"/>
      <c r="T160" s="214">
        <f>SUM(T161:T163)</f>
        <v>0</v>
      </c>
      <c r="AR160" s="215" t="s">
        <v>79</v>
      </c>
      <c r="AT160" s="216" t="s">
        <v>70</v>
      </c>
      <c r="AU160" s="216" t="s">
        <v>79</v>
      </c>
      <c r="AY160" s="215" t="s">
        <v>123</v>
      </c>
      <c r="BK160" s="217">
        <f>SUM(BK161:BK163)</f>
        <v>0</v>
      </c>
    </row>
    <row r="161" s="1" customFormat="1" ht="25.5" customHeight="1">
      <c r="B161" s="45"/>
      <c r="C161" s="238" t="s">
        <v>350</v>
      </c>
      <c r="D161" s="238" t="s">
        <v>250</v>
      </c>
      <c r="E161" s="239" t="s">
        <v>485</v>
      </c>
      <c r="F161" s="240" t="s">
        <v>486</v>
      </c>
      <c r="G161" s="241" t="s">
        <v>219</v>
      </c>
      <c r="H161" s="242">
        <v>3.7200000000000002</v>
      </c>
      <c r="I161" s="243"/>
      <c r="J161" s="244">
        <f>ROUND(I161*H161,2)</f>
        <v>0</v>
      </c>
      <c r="K161" s="240" t="s">
        <v>254</v>
      </c>
      <c r="L161" s="71"/>
      <c r="M161" s="245" t="s">
        <v>21</v>
      </c>
      <c r="N161" s="246" t="s">
        <v>42</v>
      </c>
      <c r="O161" s="46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AR161" s="23" t="s">
        <v>129</v>
      </c>
      <c r="AT161" s="23" t="s">
        <v>250</v>
      </c>
      <c r="AU161" s="23" t="s">
        <v>81</v>
      </c>
      <c r="AY161" s="23" t="s">
        <v>123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23" t="s">
        <v>79</v>
      </c>
      <c r="BK161" s="232">
        <f>ROUND(I161*H161,2)</f>
        <v>0</v>
      </c>
      <c r="BL161" s="23" t="s">
        <v>129</v>
      </c>
      <c r="BM161" s="23" t="s">
        <v>784</v>
      </c>
    </row>
    <row r="162" s="11" customFormat="1">
      <c r="B162" s="247"/>
      <c r="C162" s="248"/>
      <c r="D162" s="249" t="s">
        <v>256</v>
      </c>
      <c r="E162" s="250" t="s">
        <v>21</v>
      </c>
      <c r="F162" s="251" t="s">
        <v>759</v>
      </c>
      <c r="G162" s="248"/>
      <c r="H162" s="250" t="s">
        <v>21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AT162" s="257" t="s">
        <v>256</v>
      </c>
      <c r="AU162" s="257" t="s">
        <v>81</v>
      </c>
      <c r="AV162" s="11" t="s">
        <v>79</v>
      </c>
      <c r="AW162" s="11" t="s">
        <v>35</v>
      </c>
      <c r="AX162" s="11" t="s">
        <v>71</v>
      </c>
      <c r="AY162" s="257" t="s">
        <v>123</v>
      </c>
    </row>
    <row r="163" s="12" customFormat="1">
      <c r="B163" s="258"/>
      <c r="C163" s="259"/>
      <c r="D163" s="249" t="s">
        <v>256</v>
      </c>
      <c r="E163" s="260" t="s">
        <v>691</v>
      </c>
      <c r="F163" s="261" t="s">
        <v>785</v>
      </c>
      <c r="G163" s="259"/>
      <c r="H163" s="262">
        <v>3.7200000000000002</v>
      </c>
      <c r="I163" s="263"/>
      <c r="J163" s="259"/>
      <c r="K163" s="259"/>
      <c r="L163" s="264"/>
      <c r="M163" s="265"/>
      <c r="N163" s="266"/>
      <c r="O163" s="266"/>
      <c r="P163" s="266"/>
      <c r="Q163" s="266"/>
      <c r="R163" s="266"/>
      <c r="S163" s="266"/>
      <c r="T163" s="267"/>
      <c r="AT163" s="268" t="s">
        <v>256</v>
      </c>
      <c r="AU163" s="268" t="s">
        <v>81</v>
      </c>
      <c r="AV163" s="12" t="s">
        <v>81</v>
      </c>
      <c r="AW163" s="12" t="s">
        <v>35</v>
      </c>
      <c r="AX163" s="12" t="s">
        <v>79</v>
      </c>
      <c r="AY163" s="268" t="s">
        <v>123</v>
      </c>
    </row>
    <row r="164" s="10" customFormat="1" ht="29.88" customHeight="1">
      <c r="B164" s="204"/>
      <c r="C164" s="205"/>
      <c r="D164" s="206" t="s">
        <v>70</v>
      </c>
      <c r="E164" s="218" t="s">
        <v>128</v>
      </c>
      <c r="F164" s="218" t="s">
        <v>786</v>
      </c>
      <c r="G164" s="205"/>
      <c r="H164" s="205"/>
      <c r="I164" s="208"/>
      <c r="J164" s="219">
        <f>BK164</f>
        <v>0</v>
      </c>
      <c r="K164" s="205"/>
      <c r="L164" s="210"/>
      <c r="M164" s="211"/>
      <c r="N164" s="212"/>
      <c r="O164" s="212"/>
      <c r="P164" s="213">
        <f>SUM(P165:P179)</f>
        <v>0</v>
      </c>
      <c r="Q164" s="212"/>
      <c r="R164" s="213">
        <f>SUM(R165:R179)</f>
        <v>5.2698081400000003</v>
      </c>
      <c r="S164" s="212"/>
      <c r="T164" s="214">
        <f>SUM(T165:T179)</f>
        <v>0</v>
      </c>
      <c r="AR164" s="215" t="s">
        <v>79</v>
      </c>
      <c r="AT164" s="216" t="s">
        <v>70</v>
      </c>
      <c r="AU164" s="216" t="s">
        <v>79</v>
      </c>
      <c r="AY164" s="215" t="s">
        <v>123</v>
      </c>
      <c r="BK164" s="217">
        <f>SUM(BK165:BK179)</f>
        <v>0</v>
      </c>
    </row>
    <row r="165" s="1" customFormat="1" ht="25.5" customHeight="1">
      <c r="B165" s="45"/>
      <c r="C165" s="238" t="s">
        <v>354</v>
      </c>
      <c r="D165" s="238" t="s">
        <v>250</v>
      </c>
      <c r="E165" s="239" t="s">
        <v>787</v>
      </c>
      <c r="F165" s="240" t="s">
        <v>788</v>
      </c>
      <c r="G165" s="241" t="s">
        <v>227</v>
      </c>
      <c r="H165" s="242">
        <v>23.620000000000001</v>
      </c>
      <c r="I165" s="243"/>
      <c r="J165" s="244">
        <f>ROUND(I165*H165,2)</f>
        <v>0</v>
      </c>
      <c r="K165" s="240" t="s">
        <v>254</v>
      </c>
      <c r="L165" s="71"/>
      <c r="M165" s="245" t="s">
        <v>21</v>
      </c>
      <c r="N165" s="246" t="s">
        <v>42</v>
      </c>
      <c r="O165" s="46"/>
      <c r="P165" s="230">
        <f>O165*H165</f>
        <v>0</v>
      </c>
      <c r="Q165" s="230">
        <v>1.0000000000000001E-05</v>
      </c>
      <c r="R165" s="230">
        <f>Q165*H165</f>
        <v>0.00023620000000000002</v>
      </c>
      <c r="S165" s="230">
        <v>0</v>
      </c>
      <c r="T165" s="231">
        <f>S165*H165</f>
        <v>0</v>
      </c>
      <c r="AR165" s="23" t="s">
        <v>129</v>
      </c>
      <c r="AT165" s="23" t="s">
        <v>250</v>
      </c>
      <c r="AU165" s="23" t="s">
        <v>81</v>
      </c>
      <c r="AY165" s="23" t="s">
        <v>123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23" t="s">
        <v>79</v>
      </c>
      <c r="BK165" s="232">
        <f>ROUND(I165*H165,2)</f>
        <v>0</v>
      </c>
      <c r="BL165" s="23" t="s">
        <v>129</v>
      </c>
      <c r="BM165" s="23" t="s">
        <v>789</v>
      </c>
    </row>
    <row r="166" s="11" customFormat="1">
      <c r="B166" s="247"/>
      <c r="C166" s="248"/>
      <c r="D166" s="249" t="s">
        <v>256</v>
      </c>
      <c r="E166" s="250" t="s">
        <v>21</v>
      </c>
      <c r="F166" s="251" t="s">
        <v>783</v>
      </c>
      <c r="G166" s="248"/>
      <c r="H166" s="250" t="s">
        <v>21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AT166" s="257" t="s">
        <v>256</v>
      </c>
      <c r="AU166" s="257" t="s">
        <v>81</v>
      </c>
      <c r="AV166" s="11" t="s">
        <v>79</v>
      </c>
      <c r="AW166" s="11" t="s">
        <v>35</v>
      </c>
      <c r="AX166" s="11" t="s">
        <v>71</v>
      </c>
      <c r="AY166" s="257" t="s">
        <v>123</v>
      </c>
    </row>
    <row r="167" s="12" customFormat="1">
      <c r="B167" s="258"/>
      <c r="C167" s="259"/>
      <c r="D167" s="249" t="s">
        <v>256</v>
      </c>
      <c r="E167" s="260" t="s">
        <v>21</v>
      </c>
      <c r="F167" s="261" t="s">
        <v>790</v>
      </c>
      <c r="G167" s="259"/>
      <c r="H167" s="262">
        <v>16.620000000000001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AT167" s="268" t="s">
        <v>256</v>
      </c>
      <c r="AU167" s="268" t="s">
        <v>81</v>
      </c>
      <c r="AV167" s="12" t="s">
        <v>81</v>
      </c>
      <c r="AW167" s="12" t="s">
        <v>35</v>
      </c>
      <c r="AX167" s="12" t="s">
        <v>71</v>
      </c>
      <c r="AY167" s="268" t="s">
        <v>123</v>
      </c>
    </row>
    <row r="168" s="11" customFormat="1">
      <c r="B168" s="247"/>
      <c r="C168" s="248"/>
      <c r="D168" s="249" t="s">
        <v>256</v>
      </c>
      <c r="E168" s="250" t="s">
        <v>21</v>
      </c>
      <c r="F168" s="251" t="s">
        <v>791</v>
      </c>
      <c r="G168" s="248"/>
      <c r="H168" s="250" t="s">
        <v>21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AT168" s="257" t="s">
        <v>256</v>
      </c>
      <c r="AU168" s="257" t="s">
        <v>81</v>
      </c>
      <c r="AV168" s="11" t="s">
        <v>79</v>
      </c>
      <c r="AW168" s="11" t="s">
        <v>35</v>
      </c>
      <c r="AX168" s="11" t="s">
        <v>71</v>
      </c>
      <c r="AY168" s="257" t="s">
        <v>123</v>
      </c>
    </row>
    <row r="169" s="12" customFormat="1">
      <c r="B169" s="258"/>
      <c r="C169" s="259"/>
      <c r="D169" s="249" t="s">
        <v>256</v>
      </c>
      <c r="E169" s="260" t="s">
        <v>21</v>
      </c>
      <c r="F169" s="261" t="s">
        <v>792</v>
      </c>
      <c r="G169" s="259"/>
      <c r="H169" s="262">
        <v>7</v>
      </c>
      <c r="I169" s="263"/>
      <c r="J169" s="259"/>
      <c r="K169" s="259"/>
      <c r="L169" s="264"/>
      <c r="M169" s="265"/>
      <c r="N169" s="266"/>
      <c r="O169" s="266"/>
      <c r="P169" s="266"/>
      <c r="Q169" s="266"/>
      <c r="R169" s="266"/>
      <c r="S169" s="266"/>
      <c r="T169" s="267"/>
      <c r="AT169" s="268" t="s">
        <v>256</v>
      </c>
      <c r="AU169" s="268" t="s">
        <v>81</v>
      </c>
      <c r="AV169" s="12" t="s">
        <v>81</v>
      </c>
      <c r="AW169" s="12" t="s">
        <v>35</v>
      </c>
      <c r="AX169" s="12" t="s">
        <v>71</v>
      </c>
      <c r="AY169" s="268" t="s">
        <v>123</v>
      </c>
    </row>
    <row r="170" s="13" customFormat="1">
      <c r="B170" s="269"/>
      <c r="C170" s="270"/>
      <c r="D170" s="249" t="s">
        <v>256</v>
      </c>
      <c r="E170" s="271" t="s">
        <v>697</v>
      </c>
      <c r="F170" s="272" t="s">
        <v>299</v>
      </c>
      <c r="G170" s="270"/>
      <c r="H170" s="273">
        <v>23.620000000000001</v>
      </c>
      <c r="I170" s="274"/>
      <c r="J170" s="270"/>
      <c r="K170" s="270"/>
      <c r="L170" s="275"/>
      <c r="M170" s="276"/>
      <c r="N170" s="277"/>
      <c r="O170" s="277"/>
      <c r="P170" s="277"/>
      <c r="Q170" s="277"/>
      <c r="R170" s="277"/>
      <c r="S170" s="277"/>
      <c r="T170" s="278"/>
      <c r="AT170" s="279" t="s">
        <v>256</v>
      </c>
      <c r="AU170" s="279" t="s">
        <v>81</v>
      </c>
      <c r="AV170" s="13" t="s">
        <v>129</v>
      </c>
      <c r="AW170" s="13" t="s">
        <v>35</v>
      </c>
      <c r="AX170" s="13" t="s">
        <v>79</v>
      </c>
      <c r="AY170" s="279" t="s">
        <v>123</v>
      </c>
    </row>
    <row r="171" s="1" customFormat="1" ht="16.5" customHeight="1">
      <c r="B171" s="45"/>
      <c r="C171" s="220" t="s">
        <v>358</v>
      </c>
      <c r="D171" s="220" t="s">
        <v>125</v>
      </c>
      <c r="E171" s="221" t="s">
        <v>793</v>
      </c>
      <c r="F171" s="222" t="s">
        <v>794</v>
      </c>
      <c r="G171" s="223" t="s">
        <v>168</v>
      </c>
      <c r="H171" s="224">
        <v>2</v>
      </c>
      <c r="I171" s="225"/>
      <c r="J171" s="226">
        <f>ROUND(I171*H171,2)</f>
        <v>0</v>
      </c>
      <c r="K171" s="222" t="s">
        <v>21</v>
      </c>
      <c r="L171" s="227"/>
      <c r="M171" s="228" t="s">
        <v>21</v>
      </c>
      <c r="N171" s="229" t="s">
        <v>42</v>
      </c>
      <c r="O171" s="46"/>
      <c r="P171" s="230">
        <f>O171*H171</f>
        <v>0</v>
      </c>
      <c r="Q171" s="230">
        <v>2.6000000000000001</v>
      </c>
      <c r="R171" s="230">
        <f>Q171*H171</f>
        <v>5.2000000000000002</v>
      </c>
      <c r="S171" s="230">
        <v>0</v>
      </c>
      <c r="T171" s="231">
        <f>S171*H171</f>
        <v>0</v>
      </c>
      <c r="AR171" s="23" t="s">
        <v>128</v>
      </c>
      <c r="AT171" s="23" t="s">
        <v>125</v>
      </c>
      <c r="AU171" s="23" t="s">
        <v>81</v>
      </c>
      <c r="AY171" s="23" t="s">
        <v>123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23" t="s">
        <v>79</v>
      </c>
      <c r="BK171" s="232">
        <f>ROUND(I171*H171,2)</f>
        <v>0</v>
      </c>
      <c r="BL171" s="23" t="s">
        <v>129</v>
      </c>
      <c r="BM171" s="23" t="s">
        <v>795</v>
      </c>
    </row>
    <row r="172" s="11" customFormat="1">
      <c r="B172" s="247"/>
      <c r="C172" s="248"/>
      <c r="D172" s="249" t="s">
        <v>256</v>
      </c>
      <c r="E172" s="250" t="s">
        <v>21</v>
      </c>
      <c r="F172" s="251" t="s">
        <v>796</v>
      </c>
      <c r="G172" s="248"/>
      <c r="H172" s="250" t="s">
        <v>21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AT172" s="257" t="s">
        <v>256</v>
      </c>
      <c r="AU172" s="257" t="s">
        <v>81</v>
      </c>
      <c r="AV172" s="11" t="s">
        <v>79</v>
      </c>
      <c r="AW172" s="11" t="s">
        <v>35</v>
      </c>
      <c r="AX172" s="11" t="s">
        <v>71</v>
      </c>
      <c r="AY172" s="257" t="s">
        <v>123</v>
      </c>
    </row>
    <row r="173" s="12" customFormat="1">
      <c r="B173" s="258"/>
      <c r="C173" s="259"/>
      <c r="D173" s="249" t="s">
        <v>256</v>
      </c>
      <c r="E173" s="260" t="s">
        <v>21</v>
      </c>
      <c r="F173" s="261" t="s">
        <v>81</v>
      </c>
      <c r="G173" s="259"/>
      <c r="H173" s="262">
        <v>2</v>
      </c>
      <c r="I173" s="263"/>
      <c r="J173" s="259"/>
      <c r="K173" s="259"/>
      <c r="L173" s="264"/>
      <c r="M173" s="265"/>
      <c r="N173" s="266"/>
      <c r="O173" s="266"/>
      <c r="P173" s="266"/>
      <c r="Q173" s="266"/>
      <c r="R173" s="266"/>
      <c r="S173" s="266"/>
      <c r="T173" s="267"/>
      <c r="AT173" s="268" t="s">
        <v>256</v>
      </c>
      <c r="AU173" s="268" t="s">
        <v>81</v>
      </c>
      <c r="AV173" s="12" t="s">
        <v>81</v>
      </c>
      <c r="AW173" s="12" t="s">
        <v>35</v>
      </c>
      <c r="AX173" s="12" t="s">
        <v>79</v>
      </c>
      <c r="AY173" s="268" t="s">
        <v>123</v>
      </c>
    </row>
    <row r="174" s="1" customFormat="1" ht="16.5" customHeight="1">
      <c r="B174" s="45"/>
      <c r="C174" s="220" t="s">
        <v>362</v>
      </c>
      <c r="D174" s="220" t="s">
        <v>125</v>
      </c>
      <c r="E174" s="221" t="s">
        <v>797</v>
      </c>
      <c r="F174" s="222" t="s">
        <v>798</v>
      </c>
      <c r="G174" s="223" t="s">
        <v>168</v>
      </c>
      <c r="H174" s="224">
        <v>25.981999999999999</v>
      </c>
      <c r="I174" s="225"/>
      <c r="J174" s="226">
        <f>ROUND(I174*H174,2)</f>
        <v>0</v>
      </c>
      <c r="K174" s="222" t="s">
        <v>254</v>
      </c>
      <c r="L174" s="227"/>
      <c r="M174" s="228" t="s">
        <v>21</v>
      </c>
      <c r="N174" s="229" t="s">
        <v>42</v>
      </c>
      <c r="O174" s="46"/>
      <c r="P174" s="230">
        <f>O174*H174</f>
        <v>0</v>
      </c>
      <c r="Q174" s="230">
        <v>0.0026700000000000001</v>
      </c>
      <c r="R174" s="230">
        <f>Q174*H174</f>
        <v>0.069371939999999993</v>
      </c>
      <c r="S174" s="230">
        <v>0</v>
      </c>
      <c r="T174" s="231">
        <f>S174*H174</f>
        <v>0</v>
      </c>
      <c r="AR174" s="23" t="s">
        <v>128</v>
      </c>
      <c r="AT174" s="23" t="s">
        <v>125</v>
      </c>
      <c r="AU174" s="23" t="s">
        <v>81</v>
      </c>
      <c r="AY174" s="23" t="s">
        <v>123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23" t="s">
        <v>79</v>
      </c>
      <c r="BK174" s="232">
        <f>ROUND(I174*H174,2)</f>
        <v>0</v>
      </c>
      <c r="BL174" s="23" t="s">
        <v>129</v>
      </c>
      <c r="BM174" s="23" t="s">
        <v>799</v>
      </c>
    </row>
    <row r="175" s="12" customFormat="1">
      <c r="B175" s="258"/>
      <c r="C175" s="259"/>
      <c r="D175" s="249" t="s">
        <v>256</v>
      </c>
      <c r="E175" s="260" t="s">
        <v>21</v>
      </c>
      <c r="F175" s="261" t="s">
        <v>697</v>
      </c>
      <c r="G175" s="259"/>
      <c r="H175" s="262">
        <v>23.620000000000001</v>
      </c>
      <c r="I175" s="263"/>
      <c r="J175" s="259"/>
      <c r="K175" s="259"/>
      <c r="L175" s="264"/>
      <c r="M175" s="265"/>
      <c r="N175" s="266"/>
      <c r="O175" s="266"/>
      <c r="P175" s="266"/>
      <c r="Q175" s="266"/>
      <c r="R175" s="266"/>
      <c r="S175" s="266"/>
      <c r="T175" s="267"/>
      <c r="AT175" s="268" t="s">
        <v>256</v>
      </c>
      <c r="AU175" s="268" t="s">
        <v>81</v>
      </c>
      <c r="AV175" s="12" t="s">
        <v>81</v>
      </c>
      <c r="AW175" s="12" t="s">
        <v>35</v>
      </c>
      <c r="AX175" s="12" t="s">
        <v>79</v>
      </c>
      <c r="AY175" s="268" t="s">
        <v>123</v>
      </c>
    </row>
    <row r="176" s="12" customFormat="1">
      <c r="B176" s="258"/>
      <c r="C176" s="259"/>
      <c r="D176" s="249" t="s">
        <v>256</v>
      </c>
      <c r="E176" s="259"/>
      <c r="F176" s="261" t="s">
        <v>800</v>
      </c>
      <c r="G176" s="259"/>
      <c r="H176" s="262">
        <v>25.981999999999999</v>
      </c>
      <c r="I176" s="263"/>
      <c r="J176" s="259"/>
      <c r="K176" s="259"/>
      <c r="L176" s="264"/>
      <c r="M176" s="265"/>
      <c r="N176" s="266"/>
      <c r="O176" s="266"/>
      <c r="P176" s="266"/>
      <c r="Q176" s="266"/>
      <c r="R176" s="266"/>
      <c r="S176" s="266"/>
      <c r="T176" s="267"/>
      <c r="AT176" s="268" t="s">
        <v>256</v>
      </c>
      <c r="AU176" s="268" t="s">
        <v>81</v>
      </c>
      <c r="AV176" s="12" t="s">
        <v>81</v>
      </c>
      <c r="AW176" s="12" t="s">
        <v>6</v>
      </c>
      <c r="AX176" s="12" t="s">
        <v>79</v>
      </c>
      <c r="AY176" s="268" t="s">
        <v>123</v>
      </c>
    </row>
    <row r="177" s="1" customFormat="1" ht="16.5" customHeight="1">
      <c r="B177" s="45"/>
      <c r="C177" s="238" t="s">
        <v>367</v>
      </c>
      <c r="D177" s="238" t="s">
        <v>250</v>
      </c>
      <c r="E177" s="239" t="s">
        <v>801</v>
      </c>
      <c r="F177" s="240" t="s">
        <v>802</v>
      </c>
      <c r="G177" s="241" t="s">
        <v>803</v>
      </c>
      <c r="H177" s="242">
        <v>2</v>
      </c>
      <c r="I177" s="243"/>
      <c r="J177" s="244">
        <f>ROUND(I177*H177,2)</f>
        <v>0</v>
      </c>
      <c r="K177" s="240" t="s">
        <v>254</v>
      </c>
      <c r="L177" s="71"/>
      <c r="M177" s="245" t="s">
        <v>21</v>
      </c>
      <c r="N177" s="246" t="s">
        <v>42</v>
      </c>
      <c r="O177" s="46"/>
      <c r="P177" s="230">
        <f>O177*H177</f>
        <v>0</v>
      </c>
      <c r="Q177" s="230">
        <v>0.00010000000000000001</v>
      </c>
      <c r="R177" s="230">
        <f>Q177*H177</f>
        <v>0.00020000000000000001</v>
      </c>
      <c r="S177" s="230">
        <v>0</v>
      </c>
      <c r="T177" s="231">
        <f>S177*H177</f>
        <v>0</v>
      </c>
      <c r="AR177" s="23" t="s">
        <v>129</v>
      </c>
      <c r="AT177" s="23" t="s">
        <v>250</v>
      </c>
      <c r="AU177" s="23" t="s">
        <v>81</v>
      </c>
      <c r="AY177" s="23" t="s">
        <v>123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23" t="s">
        <v>79</v>
      </c>
      <c r="BK177" s="232">
        <f>ROUND(I177*H177,2)</f>
        <v>0</v>
      </c>
      <c r="BL177" s="23" t="s">
        <v>129</v>
      </c>
      <c r="BM177" s="23" t="s">
        <v>804</v>
      </c>
    </row>
    <row r="178" s="11" customFormat="1">
      <c r="B178" s="247"/>
      <c r="C178" s="248"/>
      <c r="D178" s="249" t="s">
        <v>256</v>
      </c>
      <c r="E178" s="250" t="s">
        <v>21</v>
      </c>
      <c r="F178" s="251" t="s">
        <v>805</v>
      </c>
      <c r="G178" s="248"/>
      <c r="H178" s="250" t="s">
        <v>21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AT178" s="257" t="s">
        <v>256</v>
      </c>
      <c r="AU178" s="257" t="s">
        <v>81</v>
      </c>
      <c r="AV178" s="11" t="s">
        <v>79</v>
      </c>
      <c r="AW178" s="11" t="s">
        <v>35</v>
      </c>
      <c r="AX178" s="11" t="s">
        <v>71</v>
      </c>
      <c r="AY178" s="257" t="s">
        <v>123</v>
      </c>
    </row>
    <row r="179" s="12" customFormat="1">
      <c r="B179" s="258"/>
      <c r="C179" s="259"/>
      <c r="D179" s="249" t="s">
        <v>256</v>
      </c>
      <c r="E179" s="260" t="s">
        <v>21</v>
      </c>
      <c r="F179" s="261" t="s">
        <v>81</v>
      </c>
      <c r="G179" s="259"/>
      <c r="H179" s="262">
        <v>2</v>
      </c>
      <c r="I179" s="263"/>
      <c r="J179" s="259"/>
      <c r="K179" s="259"/>
      <c r="L179" s="264"/>
      <c r="M179" s="265"/>
      <c r="N179" s="266"/>
      <c r="O179" s="266"/>
      <c r="P179" s="266"/>
      <c r="Q179" s="266"/>
      <c r="R179" s="266"/>
      <c r="S179" s="266"/>
      <c r="T179" s="267"/>
      <c r="AT179" s="268" t="s">
        <v>256</v>
      </c>
      <c r="AU179" s="268" t="s">
        <v>81</v>
      </c>
      <c r="AV179" s="12" t="s">
        <v>81</v>
      </c>
      <c r="AW179" s="12" t="s">
        <v>35</v>
      </c>
      <c r="AX179" s="12" t="s">
        <v>79</v>
      </c>
      <c r="AY179" s="268" t="s">
        <v>123</v>
      </c>
    </row>
    <row r="180" s="10" customFormat="1" ht="29.88" customHeight="1">
      <c r="B180" s="204"/>
      <c r="C180" s="205"/>
      <c r="D180" s="206" t="s">
        <v>70</v>
      </c>
      <c r="E180" s="218" t="s">
        <v>153</v>
      </c>
      <c r="F180" s="218" t="s">
        <v>538</v>
      </c>
      <c r="G180" s="205"/>
      <c r="H180" s="205"/>
      <c r="I180" s="208"/>
      <c r="J180" s="219">
        <f>BK180</f>
        <v>0</v>
      </c>
      <c r="K180" s="205"/>
      <c r="L180" s="210"/>
      <c r="M180" s="211"/>
      <c r="N180" s="212"/>
      <c r="O180" s="212"/>
      <c r="P180" s="213">
        <f>SUM(P181:P184)</f>
        <v>0</v>
      </c>
      <c r="Q180" s="212"/>
      <c r="R180" s="213">
        <f>SUM(R181:R184)</f>
        <v>0.0021258000000000002</v>
      </c>
      <c r="S180" s="212"/>
      <c r="T180" s="214">
        <f>SUM(T181:T184)</f>
        <v>0</v>
      </c>
      <c r="AR180" s="215" t="s">
        <v>79</v>
      </c>
      <c r="AT180" s="216" t="s">
        <v>70</v>
      </c>
      <c r="AU180" s="216" t="s">
        <v>79</v>
      </c>
      <c r="AY180" s="215" t="s">
        <v>123</v>
      </c>
      <c r="BK180" s="217">
        <f>SUM(BK181:BK184)</f>
        <v>0</v>
      </c>
    </row>
    <row r="181" s="1" customFormat="1" ht="16.5" customHeight="1">
      <c r="B181" s="45"/>
      <c r="C181" s="238" t="s">
        <v>372</v>
      </c>
      <c r="D181" s="238" t="s">
        <v>250</v>
      </c>
      <c r="E181" s="239" t="s">
        <v>806</v>
      </c>
      <c r="F181" s="240" t="s">
        <v>807</v>
      </c>
      <c r="G181" s="241" t="s">
        <v>227</v>
      </c>
      <c r="H181" s="242">
        <v>23.620000000000001</v>
      </c>
      <c r="I181" s="243"/>
      <c r="J181" s="244">
        <f>ROUND(I181*H181,2)</f>
        <v>0</v>
      </c>
      <c r="K181" s="240" t="s">
        <v>21</v>
      </c>
      <c r="L181" s="71"/>
      <c r="M181" s="245" t="s">
        <v>21</v>
      </c>
      <c r="N181" s="246" t="s">
        <v>42</v>
      </c>
      <c r="O181" s="46"/>
      <c r="P181" s="230">
        <f>O181*H181</f>
        <v>0</v>
      </c>
      <c r="Q181" s="230">
        <v>9.0000000000000006E-05</v>
      </c>
      <c r="R181" s="230">
        <f>Q181*H181</f>
        <v>0.0021258000000000002</v>
      </c>
      <c r="S181" s="230">
        <v>0</v>
      </c>
      <c r="T181" s="231">
        <f>S181*H181</f>
        <v>0</v>
      </c>
      <c r="AR181" s="23" t="s">
        <v>129</v>
      </c>
      <c r="AT181" s="23" t="s">
        <v>250</v>
      </c>
      <c r="AU181" s="23" t="s">
        <v>81</v>
      </c>
      <c r="AY181" s="23" t="s">
        <v>123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23" t="s">
        <v>79</v>
      </c>
      <c r="BK181" s="232">
        <f>ROUND(I181*H181,2)</f>
        <v>0</v>
      </c>
      <c r="BL181" s="23" t="s">
        <v>129</v>
      </c>
      <c r="BM181" s="23" t="s">
        <v>808</v>
      </c>
    </row>
    <row r="182" s="11" customFormat="1">
      <c r="B182" s="247"/>
      <c r="C182" s="248"/>
      <c r="D182" s="249" t="s">
        <v>256</v>
      </c>
      <c r="E182" s="250" t="s">
        <v>21</v>
      </c>
      <c r="F182" s="251" t="s">
        <v>805</v>
      </c>
      <c r="G182" s="248"/>
      <c r="H182" s="250" t="s">
        <v>21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AT182" s="257" t="s">
        <v>256</v>
      </c>
      <c r="AU182" s="257" t="s">
        <v>81</v>
      </c>
      <c r="AV182" s="11" t="s">
        <v>79</v>
      </c>
      <c r="AW182" s="11" t="s">
        <v>35</v>
      </c>
      <c r="AX182" s="11" t="s">
        <v>71</v>
      </c>
      <c r="AY182" s="257" t="s">
        <v>123</v>
      </c>
    </row>
    <row r="183" s="11" customFormat="1">
      <c r="B183" s="247"/>
      <c r="C183" s="248"/>
      <c r="D183" s="249" t="s">
        <v>256</v>
      </c>
      <c r="E183" s="250" t="s">
        <v>21</v>
      </c>
      <c r="F183" s="251" t="s">
        <v>809</v>
      </c>
      <c r="G183" s="248"/>
      <c r="H183" s="250" t="s">
        <v>21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AT183" s="257" t="s">
        <v>256</v>
      </c>
      <c r="AU183" s="257" t="s">
        <v>81</v>
      </c>
      <c r="AV183" s="11" t="s">
        <v>79</v>
      </c>
      <c r="AW183" s="11" t="s">
        <v>35</v>
      </c>
      <c r="AX183" s="11" t="s">
        <v>71</v>
      </c>
      <c r="AY183" s="257" t="s">
        <v>123</v>
      </c>
    </row>
    <row r="184" s="12" customFormat="1">
      <c r="B184" s="258"/>
      <c r="C184" s="259"/>
      <c r="D184" s="249" t="s">
        <v>256</v>
      </c>
      <c r="E184" s="260" t="s">
        <v>21</v>
      </c>
      <c r="F184" s="261" t="s">
        <v>697</v>
      </c>
      <c r="G184" s="259"/>
      <c r="H184" s="262">
        <v>23.620000000000001</v>
      </c>
      <c r="I184" s="263"/>
      <c r="J184" s="259"/>
      <c r="K184" s="259"/>
      <c r="L184" s="264"/>
      <c r="M184" s="265"/>
      <c r="N184" s="266"/>
      <c r="O184" s="266"/>
      <c r="P184" s="266"/>
      <c r="Q184" s="266"/>
      <c r="R184" s="266"/>
      <c r="S184" s="266"/>
      <c r="T184" s="267"/>
      <c r="AT184" s="268" t="s">
        <v>256</v>
      </c>
      <c r="AU184" s="268" t="s">
        <v>81</v>
      </c>
      <c r="AV184" s="12" t="s">
        <v>81</v>
      </c>
      <c r="AW184" s="12" t="s">
        <v>35</v>
      </c>
      <c r="AX184" s="12" t="s">
        <v>79</v>
      </c>
      <c r="AY184" s="268" t="s">
        <v>123</v>
      </c>
    </row>
    <row r="185" s="10" customFormat="1" ht="29.88" customHeight="1">
      <c r="B185" s="204"/>
      <c r="C185" s="205"/>
      <c r="D185" s="206" t="s">
        <v>70</v>
      </c>
      <c r="E185" s="218" t="s">
        <v>661</v>
      </c>
      <c r="F185" s="218" t="s">
        <v>662</v>
      </c>
      <c r="G185" s="205"/>
      <c r="H185" s="205"/>
      <c r="I185" s="208"/>
      <c r="J185" s="219">
        <f>BK185</f>
        <v>0</v>
      </c>
      <c r="K185" s="205"/>
      <c r="L185" s="210"/>
      <c r="M185" s="211"/>
      <c r="N185" s="212"/>
      <c r="O185" s="212"/>
      <c r="P185" s="213">
        <f>P186</f>
        <v>0</v>
      </c>
      <c r="Q185" s="212"/>
      <c r="R185" s="213">
        <f>R186</f>
        <v>0</v>
      </c>
      <c r="S185" s="212"/>
      <c r="T185" s="214">
        <f>T186</f>
        <v>0</v>
      </c>
      <c r="AR185" s="215" t="s">
        <v>79</v>
      </c>
      <c r="AT185" s="216" t="s">
        <v>70</v>
      </c>
      <c r="AU185" s="216" t="s">
        <v>79</v>
      </c>
      <c r="AY185" s="215" t="s">
        <v>123</v>
      </c>
      <c r="BK185" s="217">
        <f>BK186</f>
        <v>0</v>
      </c>
    </row>
    <row r="186" s="1" customFormat="1" ht="16.5" customHeight="1">
      <c r="B186" s="45"/>
      <c r="C186" s="238" t="s">
        <v>376</v>
      </c>
      <c r="D186" s="238" t="s">
        <v>250</v>
      </c>
      <c r="E186" s="239" t="s">
        <v>810</v>
      </c>
      <c r="F186" s="240" t="s">
        <v>811</v>
      </c>
      <c r="G186" s="241" t="s">
        <v>383</v>
      </c>
      <c r="H186" s="242">
        <v>430.464</v>
      </c>
      <c r="I186" s="243"/>
      <c r="J186" s="244">
        <f>ROUND(I186*H186,2)</f>
        <v>0</v>
      </c>
      <c r="K186" s="240" t="s">
        <v>21</v>
      </c>
      <c r="L186" s="71"/>
      <c r="M186" s="245" t="s">
        <v>21</v>
      </c>
      <c r="N186" s="283" t="s">
        <v>42</v>
      </c>
      <c r="O186" s="234"/>
      <c r="P186" s="235">
        <f>O186*H186</f>
        <v>0</v>
      </c>
      <c r="Q186" s="235">
        <v>0</v>
      </c>
      <c r="R186" s="235">
        <f>Q186*H186</f>
        <v>0</v>
      </c>
      <c r="S186" s="235">
        <v>0</v>
      </c>
      <c r="T186" s="236">
        <f>S186*H186</f>
        <v>0</v>
      </c>
      <c r="AR186" s="23" t="s">
        <v>129</v>
      </c>
      <c r="AT186" s="23" t="s">
        <v>250</v>
      </c>
      <c r="AU186" s="23" t="s">
        <v>81</v>
      </c>
      <c r="AY186" s="23" t="s">
        <v>123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23" t="s">
        <v>79</v>
      </c>
      <c r="BK186" s="232">
        <f>ROUND(I186*H186,2)</f>
        <v>0</v>
      </c>
      <c r="BL186" s="23" t="s">
        <v>129</v>
      </c>
      <c r="BM186" s="23" t="s">
        <v>812</v>
      </c>
    </row>
    <row r="187" s="1" customFormat="1" ht="6.96" customHeight="1">
      <c r="B187" s="66"/>
      <c r="C187" s="67"/>
      <c r="D187" s="67"/>
      <c r="E187" s="67"/>
      <c r="F187" s="67"/>
      <c r="G187" s="67"/>
      <c r="H187" s="67"/>
      <c r="I187" s="165"/>
      <c r="J187" s="67"/>
      <c r="K187" s="67"/>
      <c r="L187" s="71"/>
    </row>
  </sheetData>
  <sheetProtection sheet="1" autoFilter="0" formatColumns="0" formatRows="0" objects="1" scenarios="1" spinCount="100000" saltValue="QuSZjsBwfkuETiN+Ofa8nHaV06/tXs8TVPwxZqwhEczxOKE7N6RrDYPu3dcTTyZIoGelynuFaqiLuvrTCm8UwQ==" hashValue="ZPXotA8EO9oE7MnvcuuJhzhDkWzKZD7qRoyBcftYEh9CSex9oRyIPTGRm8s48GaMiKiPMIfY3TSQHvmw8Tmk7Q==" algorithmName="SHA-512" password="CC35"/>
  <autoFilter ref="C83:K186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91</v>
      </c>
      <c r="G1" s="138" t="s">
        <v>92</v>
      </c>
      <c r="H1" s="138"/>
      <c r="I1" s="139"/>
      <c r="J1" s="138" t="s">
        <v>93</v>
      </c>
      <c r="K1" s="137" t="s">
        <v>94</v>
      </c>
      <c r="L1" s="138" t="s">
        <v>95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90</v>
      </c>
      <c r="AZ2" s="237" t="s">
        <v>813</v>
      </c>
      <c r="BA2" s="237" t="s">
        <v>813</v>
      </c>
      <c r="BB2" s="237" t="s">
        <v>227</v>
      </c>
      <c r="BC2" s="237" t="s">
        <v>524</v>
      </c>
      <c r="BD2" s="237" t="s">
        <v>81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81</v>
      </c>
      <c r="AZ3" s="237" t="s">
        <v>814</v>
      </c>
      <c r="BA3" s="237" t="s">
        <v>814</v>
      </c>
      <c r="BB3" s="237" t="s">
        <v>227</v>
      </c>
      <c r="BC3" s="237" t="s">
        <v>815</v>
      </c>
      <c r="BD3" s="237" t="s">
        <v>81</v>
      </c>
    </row>
    <row r="4" ht="36.96" customHeight="1">
      <c r="B4" s="27"/>
      <c r="C4" s="28"/>
      <c r="D4" s="29" t="s">
        <v>96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  <c r="AZ4" s="237" t="s">
        <v>816</v>
      </c>
      <c r="BA4" s="237" t="s">
        <v>816</v>
      </c>
      <c r="BB4" s="237" t="s">
        <v>227</v>
      </c>
      <c r="BC4" s="237" t="s">
        <v>354</v>
      </c>
      <c r="BD4" s="237" t="s">
        <v>81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  <c r="AZ5" s="237" t="s">
        <v>817</v>
      </c>
      <c r="BA5" s="237" t="s">
        <v>818</v>
      </c>
      <c r="BB5" s="237" t="s">
        <v>227</v>
      </c>
      <c r="BC5" s="237" t="s">
        <v>819</v>
      </c>
      <c r="BD5" s="237" t="s">
        <v>81</v>
      </c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  <c r="AZ6" s="237" t="s">
        <v>820</v>
      </c>
      <c r="BA6" s="237" t="s">
        <v>820</v>
      </c>
      <c r="BB6" s="237" t="s">
        <v>227</v>
      </c>
      <c r="BC6" s="237" t="s">
        <v>447</v>
      </c>
      <c r="BD6" s="237" t="s">
        <v>81</v>
      </c>
    </row>
    <row r="7" ht="16.5" customHeight="1">
      <c r="B7" s="27"/>
      <c r="C7" s="28"/>
      <c r="D7" s="28"/>
      <c r="E7" s="142" t="str">
        <f>'Rekapitulace stavby'!K6</f>
        <v>Parkoviště ul.P.Lumumby,p.p.č.1237/18, k.ú.Zábřeh nad Odrou</v>
      </c>
      <c r="F7" s="39"/>
      <c r="G7" s="39"/>
      <c r="H7" s="39"/>
      <c r="I7" s="141"/>
      <c r="J7" s="28"/>
      <c r="K7" s="30"/>
      <c r="AZ7" s="237" t="s">
        <v>821</v>
      </c>
      <c r="BA7" s="237" t="s">
        <v>821</v>
      </c>
      <c r="BB7" s="237" t="s">
        <v>227</v>
      </c>
      <c r="BC7" s="237" t="s">
        <v>822</v>
      </c>
      <c r="BD7" s="237" t="s">
        <v>81</v>
      </c>
    </row>
    <row r="8" s="1" customFormat="1">
      <c r="B8" s="45"/>
      <c r="C8" s="46"/>
      <c r="D8" s="39" t="s">
        <v>97</v>
      </c>
      <c r="E8" s="46"/>
      <c r="F8" s="46"/>
      <c r="G8" s="46"/>
      <c r="H8" s="46"/>
      <c r="I8" s="143"/>
      <c r="J8" s="46"/>
      <c r="K8" s="50"/>
      <c r="AZ8" s="237" t="s">
        <v>823</v>
      </c>
      <c r="BA8" s="237" t="s">
        <v>823</v>
      </c>
      <c r="BB8" s="237" t="s">
        <v>227</v>
      </c>
      <c r="BC8" s="237" t="s">
        <v>824</v>
      </c>
      <c r="BD8" s="237" t="s">
        <v>81</v>
      </c>
    </row>
    <row r="9" s="1" customFormat="1" ht="36.96" customHeight="1">
      <c r="B9" s="45"/>
      <c r="C9" s="46"/>
      <c r="D9" s="46"/>
      <c r="E9" s="144" t="s">
        <v>825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10. 2. 2018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21</v>
      </c>
      <c r="K20" s="50"/>
    </row>
    <row r="21" s="1" customFormat="1" ht="18" customHeight="1">
      <c r="B21" s="45"/>
      <c r="C21" s="46"/>
      <c r="D21" s="46"/>
      <c r="E21" s="34" t="s">
        <v>34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36</v>
      </c>
      <c r="E23" s="46"/>
      <c r="F23" s="46"/>
      <c r="G23" s="46"/>
      <c r="H23" s="46"/>
      <c r="I23" s="143"/>
      <c r="J23" s="46"/>
      <c r="K23" s="50"/>
    </row>
    <row r="24" s="6" customFormat="1" ht="16.5" customHeight="1">
      <c r="B24" s="147"/>
      <c r="C24" s="148"/>
      <c r="D24" s="148"/>
      <c r="E24" s="43" t="s">
        <v>21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37</v>
      </c>
      <c r="E27" s="46"/>
      <c r="F27" s="46"/>
      <c r="G27" s="46"/>
      <c r="H27" s="46"/>
      <c r="I27" s="143"/>
      <c r="J27" s="154">
        <f>ROUND(J83,2)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39</v>
      </c>
      <c r="G29" s="46"/>
      <c r="H29" s="46"/>
      <c r="I29" s="155" t="s">
        <v>38</v>
      </c>
      <c r="J29" s="51" t="s">
        <v>40</v>
      </c>
      <c r="K29" s="50"/>
    </row>
    <row r="30" s="1" customFormat="1" ht="14.4" customHeight="1">
      <c r="B30" s="45"/>
      <c r="C30" s="46"/>
      <c r="D30" s="54" t="s">
        <v>41</v>
      </c>
      <c r="E30" s="54" t="s">
        <v>42</v>
      </c>
      <c r="F30" s="156">
        <f>ROUND(SUM(BE83:BE182), 2)</f>
        <v>0</v>
      </c>
      <c r="G30" s="46"/>
      <c r="H30" s="46"/>
      <c r="I30" s="157">
        <v>0.20999999999999999</v>
      </c>
      <c r="J30" s="156">
        <f>ROUND(ROUND((SUM(BE83:BE182)), 2)*I30, 2)</f>
        <v>0</v>
      </c>
      <c r="K30" s="50"/>
    </row>
    <row r="31" s="1" customFormat="1" ht="14.4" customHeight="1">
      <c r="B31" s="45"/>
      <c r="C31" s="46"/>
      <c r="D31" s="46"/>
      <c r="E31" s="54" t="s">
        <v>43</v>
      </c>
      <c r="F31" s="156">
        <f>ROUND(SUM(BF83:BF182), 2)</f>
        <v>0</v>
      </c>
      <c r="G31" s="46"/>
      <c r="H31" s="46"/>
      <c r="I31" s="157">
        <v>0.14999999999999999</v>
      </c>
      <c r="J31" s="156">
        <f>ROUND(ROUND((SUM(BF83:BF182)),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44</v>
      </c>
      <c r="F32" s="156">
        <f>ROUND(SUM(BG83:BG182),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45</v>
      </c>
      <c r="F33" s="156">
        <f>ROUND(SUM(BH83:BH182),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46</v>
      </c>
      <c r="F34" s="156">
        <f>ROUND(SUM(BI83:BI182),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47</v>
      </c>
      <c r="E36" s="97"/>
      <c r="F36" s="97"/>
      <c r="G36" s="160" t="s">
        <v>48</v>
      </c>
      <c r="H36" s="161" t="s">
        <v>49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99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Parkoviště ul.P.Lumumby,p.p.č.1237/18, k.ú.Zábřeh nad Odrou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97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003 - SO 401 VEŘEJNÉ OSVĚTLENÍ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>ul.P.Lumumby, Ostrava</v>
      </c>
      <c r="G49" s="46"/>
      <c r="H49" s="46"/>
      <c r="I49" s="145" t="s">
        <v>25</v>
      </c>
      <c r="J49" s="146" t="str">
        <f>IF(J12="","",J12)</f>
        <v>10. 2. 2018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Městský obvod Ostrava – Jih</v>
      </c>
      <c r="G51" s="46"/>
      <c r="H51" s="46"/>
      <c r="I51" s="145" t="s">
        <v>33</v>
      </c>
      <c r="J51" s="43" t="str">
        <f>E21</f>
        <v>Roman Fildán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100</v>
      </c>
      <c r="D54" s="158"/>
      <c r="E54" s="158"/>
      <c r="F54" s="158"/>
      <c r="G54" s="158"/>
      <c r="H54" s="158"/>
      <c r="I54" s="172"/>
      <c r="J54" s="173" t="s">
        <v>101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102</v>
      </c>
      <c r="D56" s="46"/>
      <c r="E56" s="46"/>
      <c r="F56" s="46"/>
      <c r="G56" s="46"/>
      <c r="H56" s="46"/>
      <c r="I56" s="143"/>
      <c r="J56" s="154">
        <f>J83</f>
        <v>0</v>
      </c>
      <c r="K56" s="50"/>
      <c r="AU56" s="23" t="s">
        <v>103</v>
      </c>
    </row>
    <row r="57" s="7" customFormat="1" ht="24.96" customHeight="1">
      <c r="B57" s="176"/>
      <c r="C57" s="177"/>
      <c r="D57" s="178" t="s">
        <v>104</v>
      </c>
      <c r="E57" s="179"/>
      <c r="F57" s="179"/>
      <c r="G57" s="179"/>
      <c r="H57" s="179"/>
      <c r="I57" s="180"/>
      <c r="J57" s="181">
        <f>J84</f>
        <v>0</v>
      </c>
      <c r="K57" s="182"/>
    </row>
    <row r="58" s="8" customFormat="1" ht="19.92" customHeight="1">
      <c r="B58" s="183"/>
      <c r="C58" s="184"/>
      <c r="D58" s="185" t="s">
        <v>702</v>
      </c>
      <c r="E58" s="186"/>
      <c r="F58" s="186"/>
      <c r="G58" s="186"/>
      <c r="H58" s="186"/>
      <c r="I58" s="187"/>
      <c r="J58" s="188">
        <f>J85</f>
        <v>0</v>
      </c>
      <c r="K58" s="189"/>
    </row>
    <row r="59" s="7" customFormat="1" ht="24.96" customHeight="1">
      <c r="B59" s="176"/>
      <c r="C59" s="177"/>
      <c r="D59" s="178" t="s">
        <v>826</v>
      </c>
      <c r="E59" s="179"/>
      <c r="F59" s="179"/>
      <c r="G59" s="179"/>
      <c r="H59" s="179"/>
      <c r="I59" s="180"/>
      <c r="J59" s="181">
        <f>J90</f>
        <v>0</v>
      </c>
      <c r="K59" s="182"/>
    </row>
    <row r="60" s="8" customFormat="1" ht="19.92" customHeight="1">
      <c r="B60" s="183"/>
      <c r="C60" s="184"/>
      <c r="D60" s="185" t="s">
        <v>827</v>
      </c>
      <c r="E60" s="186"/>
      <c r="F60" s="186"/>
      <c r="G60" s="186"/>
      <c r="H60" s="186"/>
      <c r="I60" s="187"/>
      <c r="J60" s="188">
        <f>J91</f>
        <v>0</v>
      </c>
      <c r="K60" s="189"/>
    </row>
    <row r="61" s="7" customFormat="1" ht="24.96" customHeight="1">
      <c r="B61" s="176"/>
      <c r="C61" s="177"/>
      <c r="D61" s="178" t="s">
        <v>247</v>
      </c>
      <c r="E61" s="179"/>
      <c r="F61" s="179"/>
      <c r="G61" s="179"/>
      <c r="H61" s="179"/>
      <c r="I61" s="180"/>
      <c r="J61" s="181">
        <f>J106</f>
        <v>0</v>
      </c>
      <c r="K61" s="182"/>
    </row>
    <row r="62" s="8" customFormat="1" ht="19.92" customHeight="1">
      <c r="B62" s="183"/>
      <c r="C62" s="184"/>
      <c r="D62" s="185" t="s">
        <v>828</v>
      </c>
      <c r="E62" s="186"/>
      <c r="F62" s="186"/>
      <c r="G62" s="186"/>
      <c r="H62" s="186"/>
      <c r="I62" s="187"/>
      <c r="J62" s="188">
        <f>J107</f>
        <v>0</v>
      </c>
      <c r="K62" s="189"/>
    </row>
    <row r="63" s="8" customFormat="1" ht="19.92" customHeight="1">
      <c r="B63" s="183"/>
      <c r="C63" s="184"/>
      <c r="D63" s="185" t="s">
        <v>248</v>
      </c>
      <c r="E63" s="186"/>
      <c r="F63" s="186"/>
      <c r="G63" s="186"/>
      <c r="H63" s="186"/>
      <c r="I63" s="187"/>
      <c r="J63" s="188">
        <f>J153</f>
        <v>0</v>
      </c>
      <c r="K63" s="189"/>
    </row>
    <row r="64" s="1" customFormat="1" ht="21.84" customHeight="1">
      <c r="B64" s="45"/>
      <c r="C64" s="46"/>
      <c r="D64" s="46"/>
      <c r="E64" s="46"/>
      <c r="F64" s="46"/>
      <c r="G64" s="46"/>
      <c r="H64" s="46"/>
      <c r="I64" s="143"/>
      <c r="J64" s="46"/>
      <c r="K64" s="50"/>
    </row>
    <row r="65" s="1" customFormat="1" ht="6.96" customHeight="1">
      <c r="B65" s="66"/>
      <c r="C65" s="67"/>
      <c r="D65" s="67"/>
      <c r="E65" s="67"/>
      <c r="F65" s="67"/>
      <c r="G65" s="67"/>
      <c r="H65" s="67"/>
      <c r="I65" s="165"/>
      <c r="J65" s="67"/>
      <c r="K65" s="68"/>
    </row>
    <row r="69" s="1" customFormat="1" ht="6.96" customHeight="1">
      <c r="B69" s="69"/>
      <c r="C69" s="70"/>
      <c r="D69" s="70"/>
      <c r="E69" s="70"/>
      <c r="F69" s="70"/>
      <c r="G69" s="70"/>
      <c r="H69" s="70"/>
      <c r="I69" s="168"/>
      <c r="J69" s="70"/>
      <c r="K69" s="70"/>
      <c r="L69" s="71"/>
    </row>
    <row r="70" s="1" customFormat="1" ht="36.96" customHeight="1">
      <c r="B70" s="45"/>
      <c r="C70" s="72" t="s">
        <v>106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4.4" customHeight="1">
      <c r="B72" s="45"/>
      <c r="C72" s="75" t="s">
        <v>18</v>
      </c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6.5" customHeight="1">
      <c r="B73" s="45"/>
      <c r="C73" s="73"/>
      <c r="D73" s="73"/>
      <c r="E73" s="191" t="str">
        <f>E7</f>
        <v>Parkoviště ul.P.Lumumby,p.p.č.1237/18, k.ú.Zábřeh nad Odrou</v>
      </c>
      <c r="F73" s="75"/>
      <c r="G73" s="75"/>
      <c r="H73" s="75"/>
      <c r="I73" s="190"/>
      <c r="J73" s="73"/>
      <c r="K73" s="73"/>
      <c r="L73" s="71"/>
    </row>
    <row r="74" s="1" customFormat="1" ht="14.4" customHeight="1">
      <c r="B74" s="45"/>
      <c r="C74" s="75" t="s">
        <v>97</v>
      </c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17.25" customHeight="1">
      <c r="B75" s="45"/>
      <c r="C75" s="73"/>
      <c r="D75" s="73"/>
      <c r="E75" s="81" t="str">
        <f>E9</f>
        <v>003 - SO 401 VEŘEJNÉ OSVĚTLENÍ</v>
      </c>
      <c r="F75" s="73"/>
      <c r="G75" s="73"/>
      <c r="H75" s="73"/>
      <c r="I75" s="190"/>
      <c r="J75" s="73"/>
      <c r="K75" s="73"/>
      <c r="L75" s="71"/>
    </row>
    <row r="76" s="1" customFormat="1" ht="6.96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1" customFormat="1" ht="18" customHeight="1">
      <c r="B77" s="45"/>
      <c r="C77" s="75" t="s">
        <v>23</v>
      </c>
      <c r="D77" s="73"/>
      <c r="E77" s="73"/>
      <c r="F77" s="192" t="str">
        <f>F12</f>
        <v>ul.P.Lumumby, Ostrava</v>
      </c>
      <c r="G77" s="73"/>
      <c r="H77" s="73"/>
      <c r="I77" s="193" t="s">
        <v>25</v>
      </c>
      <c r="J77" s="84" t="str">
        <f>IF(J12="","",J12)</f>
        <v>10. 2. 2018</v>
      </c>
      <c r="K77" s="73"/>
      <c r="L77" s="71"/>
    </row>
    <row r="78" s="1" customFormat="1" ht="6.96" customHeight="1">
      <c r="B78" s="45"/>
      <c r="C78" s="73"/>
      <c r="D78" s="73"/>
      <c r="E78" s="73"/>
      <c r="F78" s="73"/>
      <c r="G78" s="73"/>
      <c r="H78" s="73"/>
      <c r="I78" s="190"/>
      <c r="J78" s="73"/>
      <c r="K78" s="73"/>
      <c r="L78" s="71"/>
    </row>
    <row r="79" s="1" customFormat="1">
      <c r="B79" s="45"/>
      <c r="C79" s="75" t="s">
        <v>27</v>
      </c>
      <c r="D79" s="73"/>
      <c r="E79" s="73"/>
      <c r="F79" s="192" t="str">
        <f>E15</f>
        <v>Městský obvod Ostrava – Jih</v>
      </c>
      <c r="G79" s="73"/>
      <c r="H79" s="73"/>
      <c r="I79" s="193" t="s">
        <v>33</v>
      </c>
      <c r="J79" s="192" t="str">
        <f>E21</f>
        <v>Roman Fildán</v>
      </c>
      <c r="K79" s="73"/>
      <c r="L79" s="71"/>
    </row>
    <row r="80" s="1" customFormat="1" ht="14.4" customHeight="1">
      <c r="B80" s="45"/>
      <c r="C80" s="75" t="s">
        <v>31</v>
      </c>
      <c r="D80" s="73"/>
      <c r="E80" s="73"/>
      <c r="F80" s="192" t="str">
        <f>IF(E18="","",E18)</f>
        <v/>
      </c>
      <c r="G80" s="73"/>
      <c r="H80" s="73"/>
      <c r="I80" s="190"/>
      <c r="J80" s="73"/>
      <c r="K80" s="73"/>
      <c r="L80" s="71"/>
    </row>
    <row r="81" s="1" customFormat="1" ht="10.32" customHeight="1">
      <c r="B81" s="45"/>
      <c r="C81" s="73"/>
      <c r="D81" s="73"/>
      <c r="E81" s="73"/>
      <c r="F81" s="73"/>
      <c r="G81" s="73"/>
      <c r="H81" s="73"/>
      <c r="I81" s="190"/>
      <c r="J81" s="73"/>
      <c r="K81" s="73"/>
      <c r="L81" s="71"/>
    </row>
    <row r="82" s="9" customFormat="1" ht="29.28" customHeight="1">
      <c r="B82" s="194"/>
      <c r="C82" s="195" t="s">
        <v>107</v>
      </c>
      <c r="D82" s="196" t="s">
        <v>56</v>
      </c>
      <c r="E82" s="196" t="s">
        <v>52</v>
      </c>
      <c r="F82" s="196" t="s">
        <v>108</v>
      </c>
      <c r="G82" s="196" t="s">
        <v>109</v>
      </c>
      <c r="H82" s="196" t="s">
        <v>110</v>
      </c>
      <c r="I82" s="197" t="s">
        <v>111</v>
      </c>
      <c r="J82" s="196" t="s">
        <v>101</v>
      </c>
      <c r="K82" s="198" t="s">
        <v>112</v>
      </c>
      <c r="L82" s="199"/>
      <c r="M82" s="101" t="s">
        <v>113</v>
      </c>
      <c r="N82" s="102" t="s">
        <v>41</v>
      </c>
      <c r="O82" s="102" t="s">
        <v>114</v>
      </c>
      <c r="P82" s="102" t="s">
        <v>115</v>
      </c>
      <c r="Q82" s="102" t="s">
        <v>116</v>
      </c>
      <c r="R82" s="102" t="s">
        <v>117</v>
      </c>
      <c r="S82" s="102" t="s">
        <v>118</v>
      </c>
      <c r="T82" s="103" t="s">
        <v>119</v>
      </c>
    </row>
    <row r="83" s="1" customFormat="1" ht="29.28" customHeight="1">
      <c r="B83" s="45"/>
      <c r="C83" s="107" t="s">
        <v>102</v>
      </c>
      <c r="D83" s="73"/>
      <c r="E83" s="73"/>
      <c r="F83" s="73"/>
      <c r="G83" s="73"/>
      <c r="H83" s="73"/>
      <c r="I83" s="190"/>
      <c r="J83" s="200">
        <f>BK83</f>
        <v>0</v>
      </c>
      <c r="K83" s="73"/>
      <c r="L83" s="71"/>
      <c r="M83" s="104"/>
      <c r="N83" s="105"/>
      <c r="O83" s="105"/>
      <c r="P83" s="201">
        <f>P84+P90+P106</f>
        <v>0</v>
      </c>
      <c r="Q83" s="105"/>
      <c r="R83" s="201">
        <f>R84+R90+R106</f>
        <v>20.633419149999998</v>
      </c>
      <c r="S83" s="105"/>
      <c r="T83" s="202">
        <f>T84+T90+T106</f>
        <v>0</v>
      </c>
      <c r="AT83" s="23" t="s">
        <v>70</v>
      </c>
      <c r="AU83" s="23" t="s">
        <v>103</v>
      </c>
      <c r="BK83" s="203">
        <f>BK84+BK90+BK106</f>
        <v>0</v>
      </c>
    </row>
    <row r="84" s="10" customFormat="1" ht="37.44" customHeight="1">
      <c r="B84" s="204"/>
      <c r="C84" s="205"/>
      <c r="D84" s="206" t="s">
        <v>70</v>
      </c>
      <c r="E84" s="207" t="s">
        <v>120</v>
      </c>
      <c r="F84" s="207" t="s">
        <v>121</v>
      </c>
      <c r="G84" s="205"/>
      <c r="H84" s="205"/>
      <c r="I84" s="208"/>
      <c r="J84" s="209">
        <f>BK84</f>
        <v>0</v>
      </c>
      <c r="K84" s="205"/>
      <c r="L84" s="210"/>
      <c r="M84" s="211"/>
      <c r="N84" s="212"/>
      <c r="O84" s="212"/>
      <c r="P84" s="213">
        <f>P85</f>
        <v>0</v>
      </c>
      <c r="Q84" s="212"/>
      <c r="R84" s="213">
        <f>R85</f>
        <v>0</v>
      </c>
      <c r="S84" s="212"/>
      <c r="T84" s="214">
        <f>T85</f>
        <v>0</v>
      </c>
      <c r="AR84" s="215" t="s">
        <v>79</v>
      </c>
      <c r="AT84" s="216" t="s">
        <v>70</v>
      </c>
      <c r="AU84" s="216" t="s">
        <v>71</v>
      </c>
      <c r="AY84" s="215" t="s">
        <v>123</v>
      </c>
      <c r="BK84" s="217">
        <f>BK85</f>
        <v>0</v>
      </c>
    </row>
    <row r="85" s="10" customFormat="1" ht="19.92" customHeight="1">
      <c r="B85" s="204"/>
      <c r="C85" s="205"/>
      <c r="D85" s="206" t="s">
        <v>70</v>
      </c>
      <c r="E85" s="218" t="s">
        <v>128</v>
      </c>
      <c r="F85" s="218" t="s">
        <v>786</v>
      </c>
      <c r="G85" s="205"/>
      <c r="H85" s="205"/>
      <c r="I85" s="208"/>
      <c r="J85" s="219">
        <f>BK85</f>
        <v>0</v>
      </c>
      <c r="K85" s="205"/>
      <c r="L85" s="210"/>
      <c r="M85" s="211"/>
      <c r="N85" s="212"/>
      <c r="O85" s="212"/>
      <c r="P85" s="213">
        <f>SUM(P86:P89)</f>
        <v>0</v>
      </c>
      <c r="Q85" s="212"/>
      <c r="R85" s="213">
        <f>SUM(R86:R89)</f>
        <v>0</v>
      </c>
      <c r="S85" s="212"/>
      <c r="T85" s="214">
        <f>SUM(T86:T89)</f>
        <v>0</v>
      </c>
      <c r="AR85" s="215" t="s">
        <v>79</v>
      </c>
      <c r="AT85" s="216" t="s">
        <v>70</v>
      </c>
      <c r="AU85" s="216" t="s">
        <v>79</v>
      </c>
      <c r="AY85" s="215" t="s">
        <v>123</v>
      </c>
      <c r="BK85" s="217">
        <f>SUM(BK86:BK89)</f>
        <v>0</v>
      </c>
    </row>
    <row r="86" s="1" customFormat="1" ht="25.5" customHeight="1">
      <c r="B86" s="45"/>
      <c r="C86" s="238" t="s">
        <v>79</v>
      </c>
      <c r="D86" s="238" t="s">
        <v>250</v>
      </c>
      <c r="E86" s="239" t="s">
        <v>829</v>
      </c>
      <c r="F86" s="240" t="s">
        <v>830</v>
      </c>
      <c r="G86" s="241" t="s">
        <v>219</v>
      </c>
      <c r="H86" s="242">
        <v>2.3130000000000002</v>
      </c>
      <c r="I86" s="243"/>
      <c r="J86" s="244">
        <f>ROUND(I86*H86,2)</f>
        <v>0</v>
      </c>
      <c r="K86" s="240" t="s">
        <v>21</v>
      </c>
      <c r="L86" s="71"/>
      <c r="M86" s="245" t="s">
        <v>21</v>
      </c>
      <c r="N86" s="246" t="s">
        <v>42</v>
      </c>
      <c r="O86" s="46"/>
      <c r="P86" s="230">
        <f>O86*H86</f>
        <v>0</v>
      </c>
      <c r="Q86" s="230">
        <v>0</v>
      </c>
      <c r="R86" s="230">
        <f>Q86*H86</f>
        <v>0</v>
      </c>
      <c r="S86" s="230">
        <v>0</v>
      </c>
      <c r="T86" s="231">
        <f>S86*H86</f>
        <v>0</v>
      </c>
      <c r="AR86" s="23" t="s">
        <v>129</v>
      </c>
      <c r="AT86" s="23" t="s">
        <v>250</v>
      </c>
      <c r="AU86" s="23" t="s">
        <v>81</v>
      </c>
      <c r="AY86" s="23" t="s">
        <v>123</v>
      </c>
      <c r="BE86" s="232">
        <f>IF(N86="základní",J86,0)</f>
        <v>0</v>
      </c>
      <c r="BF86" s="232">
        <f>IF(N86="snížená",J86,0)</f>
        <v>0</v>
      </c>
      <c r="BG86" s="232">
        <f>IF(N86="zákl. přenesená",J86,0)</f>
        <v>0</v>
      </c>
      <c r="BH86" s="232">
        <f>IF(N86="sníž. přenesená",J86,0)</f>
        <v>0</v>
      </c>
      <c r="BI86" s="232">
        <f>IF(N86="nulová",J86,0)</f>
        <v>0</v>
      </c>
      <c r="BJ86" s="23" t="s">
        <v>79</v>
      </c>
      <c r="BK86" s="232">
        <f>ROUND(I86*H86,2)</f>
        <v>0</v>
      </c>
      <c r="BL86" s="23" t="s">
        <v>129</v>
      </c>
      <c r="BM86" s="23" t="s">
        <v>831</v>
      </c>
    </row>
    <row r="87" s="11" customFormat="1">
      <c r="B87" s="247"/>
      <c r="C87" s="248"/>
      <c r="D87" s="249" t="s">
        <v>256</v>
      </c>
      <c r="E87" s="250" t="s">
        <v>21</v>
      </c>
      <c r="F87" s="251" t="s">
        <v>832</v>
      </c>
      <c r="G87" s="248"/>
      <c r="H87" s="250" t="s">
        <v>21</v>
      </c>
      <c r="I87" s="252"/>
      <c r="J87" s="248"/>
      <c r="K87" s="248"/>
      <c r="L87" s="253"/>
      <c r="M87" s="254"/>
      <c r="N87" s="255"/>
      <c r="O87" s="255"/>
      <c r="P87" s="255"/>
      <c r="Q87" s="255"/>
      <c r="R87" s="255"/>
      <c r="S87" s="255"/>
      <c r="T87" s="256"/>
      <c r="AT87" s="257" t="s">
        <v>256</v>
      </c>
      <c r="AU87" s="257" t="s">
        <v>81</v>
      </c>
      <c r="AV87" s="11" t="s">
        <v>79</v>
      </c>
      <c r="AW87" s="11" t="s">
        <v>35</v>
      </c>
      <c r="AX87" s="11" t="s">
        <v>71</v>
      </c>
      <c r="AY87" s="257" t="s">
        <v>123</v>
      </c>
    </row>
    <row r="88" s="11" customFormat="1">
      <c r="B88" s="247"/>
      <c r="C88" s="248"/>
      <c r="D88" s="249" t="s">
        <v>256</v>
      </c>
      <c r="E88" s="250" t="s">
        <v>21</v>
      </c>
      <c r="F88" s="251" t="s">
        <v>833</v>
      </c>
      <c r="G88" s="248"/>
      <c r="H88" s="250" t="s">
        <v>21</v>
      </c>
      <c r="I88" s="252"/>
      <c r="J88" s="248"/>
      <c r="K88" s="248"/>
      <c r="L88" s="253"/>
      <c r="M88" s="254"/>
      <c r="N88" s="255"/>
      <c r="O88" s="255"/>
      <c r="P88" s="255"/>
      <c r="Q88" s="255"/>
      <c r="R88" s="255"/>
      <c r="S88" s="255"/>
      <c r="T88" s="256"/>
      <c r="AT88" s="257" t="s">
        <v>256</v>
      </c>
      <c r="AU88" s="257" t="s">
        <v>81</v>
      </c>
      <c r="AV88" s="11" t="s">
        <v>79</v>
      </c>
      <c r="AW88" s="11" t="s">
        <v>35</v>
      </c>
      <c r="AX88" s="11" t="s">
        <v>71</v>
      </c>
      <c r="AY88" s="257" t="s">
        <v>123</v>
      </c>
    </row>
    <row r="89" s="12" customFormat="1">
      <c r="B89" s="258"/>
      <c r="C89" s="259"/>
      <c r="D89" s="249" t="s">
        <v>256</v>
      </c>
      <c r="E89" s="260" t="s">
        <v>21</v>
      </c>
      <c r="F89" s="261" t="s">
        <v>834</v>
      </c>
      <c r="G89" s="259"/>
      <c r="H89" s="262">
        <v>2.3130000000000002</v>
      </c>
      <c r="I89" s="263"/>
      <c r="J89" s="259"/>
      <c r="K89" s="259"/>
      <c r="L89" s="264"/>
      <c r="M89" s="265"/>
      <c r="N89" s="266"/>
      <c r="O89" s="266"/>
      <c r="P89" s="266"/>
      <c r="Q89" s="266"/>
      <c r="R89" s="266"/>
      <c r="S89" s="266"/>
      <c r="T89" s="267"/>
      <c r="AT89" s="268" t="s">
        <v>256</v>
      </c>
      <c r="AU89" s="268" t="s">
        <v>81</v>
      </c>
      <c r="AV89" s="12" t="s">
        <v>81</v>
      </c>
      <c r="AW89" s="12" t="s">
        <v>35</v>
      </c>
      <c r="AX89" s="12" t="s">
        <v>79</v>
      </c>
      <c r="AY89" s="268" t="s">
        <v>123</v>
      </c>
    </row>
    <row r="90" s="10" customFormat="1" ht="37.44" customHeight="1">
      <c r="B90" s="204"/>
      <c r="C90" s="205"/>
      <c r="D90" s="206" t="s">
        <v>70</v>
      </c>
      <c r="E90" s="207" t="s">
        <v>835</v>
      </c>
      <c r="F90" s="207" t="s">
        <v>836</v>
      </c>
      <c r="G90" s="205"/>
      <c r="H90" s="205"/>
      <c r="I90" s="208"/>
      <c r="J90" s="209">
        <f>BK90</f>
        <v>0</v>
      </c>
      <c r="K90" s="205"/>
      <c r="L90" s="210"/>
      <c r="M90" s="211"/>
      <c r="N90" s="212"/>
      <c r="O90" s="212"/>
      <c r="P90" s="213">
        <f>P91</f>
        <v>0</v>
      </c>
      <c r="Q90" s="212"/>
      <c r="R90" s="213">
        <f>R91</f>
        <v>0.0013500000000000001</v>
      </c>
      <c r="S90" s="212"/>
      <c r="T90" s="214">
        <f>T91</f>
        <v>0</v>
      </c>
      <c r="AR90" s="215" t="s">
        <v>81</v>
      </c>
      <c r="AT90" s="216" t="s">
        <v>70</v>
      </c>
      <c r="AU90" s="216" t="s">
        <v>71</v>
      </c>
      <c r="AY90" s="215" t="s">
        <v>123</v>
      </c>
      <c r="BK90" s="217">
        <f>BK91</f>
        <v>0</v>
      </c>
    </row>
    <row r="91" s="10" customFormat="1" ht="19.92" customHeight="1">
      <c r="B91" s="204"/>
      <c r="C91" s="205"/>
      <c r="D91" s="206" t="s">
        <v>70</v>
      </c>
      <c r="E91" s="218" t="s">
        <v>837</v>
      </c>
      <c r="F91" s="218" t="s">
        <v>838</v>
      </c>
      <c r="G91" s="205"/>
      <c r="H91" s="205"/>
      <c r="I91" s="208"/>
      <c r="J91" s="219">
        <f>BK91</f>
        <v>0</v>
      </c>
      <c r="K91" s="205"/>
      <c r="L91" s="210"/>
      <c r="M91" s="211"/>
      <c r="N91" s="212"/>
      <c r="O91" s="212"/>
      <c r="P91" s="213">
        <f>SUM(P92:P105)</f>
        <v>0</v>
      </c>
      <c r="Q91" s="212"/>
      <c r="R91" s="213">
        <f>SUM(R92:R105)</f>
        <v>0.0013500000000000001</v>
      </c>
      <c r="S91" s="212"/>
      <c r="T91" s="214">
        <f>SUM(T92:T105)</f>
        <v>0</v>
      </c>
      <c r="AR91" s="215" t="s">
        <v>81</v>
      </c>
      <c r="AT91" s="216" t="s">
        <v>70</v>
      </c>
      <c r="AU91" s="216" t="s">
        <v>79</v>
      </c>
      <c r="AY91" s="215" t="s">
        <v>123</v>
      </c>
      <c r="BK91" s="217">
        <f>SUM(BK92:BK105)</f>
        <v>0</v>
      </c>
    </row>
    <row r="92" s="1" customFormat="1" ht="38.25" customHeight="1">
      <c r="B92" s="45"/>
      <c r="C92" s="238" t="s">
        <v>81</v>
      </c>
      <c r="D92" s="238" t="s">
        <v>250</v>
      </c>
      <c r="E92" s="239" t="s">
        <v>839</v>
      </c>
      <c r="F92" s="240" t="s">
        <v>840</v>
      </c>
      <c r="G92" s="241" t="s">
        <v>227</v>
      </c>
      <c r="H92" s="242">
        <v>68.5</v>
      </c>
      <c r="I92" s="243"/>
      <c r="J92" s="244">
        <f>ROUND(I92*H92,2)</f>
        <v>0</v>
      </c>
      <c r="K92" s="240" t="s">
        <v>254</v>
      </c>
      <c r="L92" s="71"/>
      <c r="M92" s="245" t="s">
        <v>21</v>
      </c>
      <c r="N92" s="246" t="s">
        <v>42</v>
      </c>
      <c r="O92" s="46"/>
      <c r="P92" s="230">
        <f>O92*H92</f>
        <v>0</v>
      </c>
      <c r="Q92" s="230">
        <v>0</v>
      </c>
      <c r="R92" s="230">
        <f>Q92*H92</f>
        <v>0</v>
      </c>
      <c r="S92" s="230">
        <v>0</v>
      </c>
      <c r="T92" s="231">
        <f>S92*H92</f>
        <v>0</v>
      </c>
      <c r="AR92" s="23" t="s">
        <v>181</v>
      </c>
      <c r="AT92" s="23" t="s">
        <v>250</v>
      </c>
      <c r="AU92" s="23" t="s">
        <v>81</v>
      </c>
      <c r="AY92" s="23" t="s">
        <v>123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23" t="s">
        <v>79</v>
      </c>
      <c r="BK92" s="232">
        <f>ROUND(I92*H92,2)</f>
        <v>0</v>
      </c>
      <c r="BL92" s="23" t="s">
        <v>181</v>
      </c>
      <c r="BM92" s="23" t="s">
        <v>841</v>
      </c>
    </row>
    <row r="93" s="12" customFormat="1">
      <c r="B93" s="258"/>
      <c r="C93" s="259"/>
      <c r="D93" s="249" t="s">
        <v>256</v>
      </c>
      <c r="E93" s="260" t="s">
        <v>21</v>
      </c>
      <c r="F93" s="261" t="s">
        <v>842</v>
      </c>
      <c r="G93" s="259"/>
      <c r="H93" s="262">
        <v>68.5</v>
      </c>
      <c r="I93" s="263"/>
      <c r="J93" s="259"/>
      <c r="K93" s="259"/>
      <c r="L93" s="264"/>
      <c r="M93" s="265"/>
      <c r="N93" s="266"/>
      <c r="O93" s="266"/>
      <c r="P93" s="266"/>
      <c r="Q93" s="266"/>
      <c r="R93" s="266"/>
      <c r="S93" s="266"/>
      <c r="T93" s="267"/>
      <c r="AT93" s="268" t="s">
        <v>256</v>
      </c>
      <c r="AU93" s="268" t="s">
        <v>81</v>
      </c>
      <c r="AV93" s="12" t="s">
        <v>81</v>
      </c>
      <c r="AW93" s="12" t="s">
        <v>35</v>
      </c>
      <c r="AX93" s="12" t="s">
        <v>79</v>
      </c>
      <c r="AY93" s="268" t="s">
        <v>123</v>
      </c>
    </row>
    <row r="94" s="1" customFormat="1" ht="25.5" customHeight="1">
      <c r="B94" s="45"/>
      <c r="C94" s="238" t="s">
        <v>133</v>
      </c>
      <c r="D94" s="238" t="s">
        <v>250</v>
      </c>
      <c r="E94" s="239" t="s">
        <v>843</v>
      </c>
      <c r="F94" s="240" t="s">
        <v>844</v>
      </c>
      <c r="G94" s="241" t="s">
        <v>168</v>
      </c>
      <c r="H94" s="242">
        <v>4</v>
      </c>
      <c r="I94" s="243"/>
      <c r="J94" s="244">
        <f>ROUND(I94*H94,2)</f>
        <v>0</v>
      </c>
      <c r="K94" s="240" t="s">
        <v>254</v>
      </c>
      <c r="L94" s="71"/>
      <c r="M94" s="245" t="s">
        <v>21</v>
      </c>
      <c r="N94" s="246" t="s">
        <v>42</v>
      </c>
      <c r="O94" s="46"/>
      <c r="P94" s="230">
        <f>O94*H94</f>
        <v>0</v>
      </c>
      <c r="Q94" s="230">
        <v>0</v>
      </c>
      <c r="R94" s="230">
        <f>Q94*H94</f>
        <v>0</v>
      </c>
      <c r="S94" s="230">
        <v>0</v>
      </c>
      <c r="T94" s="231">
        <f>S94*H94</f>
        <v>0</v>
      </c>
      <c r="AR94" s="23" t="s">
        <v>181</v>
      </c>
      <c r="AT94" s="23" t="s">
        <v>250</v>
      </c>
      <c r="AU94" s="23" t="s">
        <v>81</v>
      </c>
      <c r="AY94" s="23" t="s">
        <v>123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23" t="s">
        <v>79</v>
      </c>
      <c r="BK94" s="232">
        <f>ROUND(I94*H94,2)</f>
        <v>0</v>
      </c>
      <c r="BL94" s="23" t="s">
        <v>181</v>
      </c>
      <c r="BM94" s="23" t="s">
        <v>845</v>
      </c>
    </row>
    <row r="95" s="11" customFormat="1">
      <c r="B95" s="247"/>
      <c r="C95" s="248"/>
      <c r="D95" s="249" t="s">
        <v>256</v>
      </c>
      <c r="E95" s="250" t="s">
        <v>21</v>
      </c>
      <c r="F95" s="251" t="s">
        <v>846</v>
      </c>
      <c r="G95" s="248"/>
      <c r="H95" s="250" t="s">
        <v>21</v>
      </c>
      <c r="I95" s="252"/>
      <c r="J95" s="248"/>
      <c r="K95" s="248"/>
      <c r="L95" s="253"/>
      <c r="M95" s="254"/>
      <c r="N95" s="255"/>
      <c r="O95" s="255"/>
      <c r="P95" s="255"/>
      <c r="Q95" s="255"/>
      <c r="R95" s="255"/>
      <c r="S95" s="255"/>
      <c r="T95" s="256"/>
      <c r="AT95" s="257" t="s">
        <v>256</v>
      </c>
      <c r="AU95" s="257" t="s">
        <v>81</v>
      </c>
      <c r="AV95" s="11" t="s">
        <v>79</v>
      </c>
      <c r="AW95" s="11" t="s">
        <v>35</v>
      </c>
      <c r="AX95" s="11" t="s">
        <v>71</v>
      </c>
      <c r="AY95" s="257" t="s">
        <v>123</v>
      </c>
    </row>
    <row r="96" s="12" customFormat="1">
      <c r="B96" s="258"/>
      <c r="C96" s="259"/>
      <c r="D96" s="249" t="s">
        <v>256</v>
      </c>
      <c r="E96" s="260" t="s">
        <v>21</v>
      </c>
      <c r="F96" s="261" t="s">
        <v>129</v>
      </c>
      <c r="G96" s="259"/>
      <c r="H96" s="262">
        <v>4</v>
      </c>
      <c r="I96" s="263"/>
      <c r="J96" s="259"/>
      <c r="K96" s="259"/>
      <c r="L96" s="264"/>
      <c r="M96" s="265"/>
      <c r="N96" s="266"/>
      <c r="O96" s="266"/>
      <c r="P96" s="266"/>
      <c r="Q96" s="266"/>
      <c r="R96" s="266"/>
      <c r="S96" s="266"/>
      <c r="T96" s="267"/>
      <c r="AT96" s="268" t="s">
        <v>256</v>
      </c>
      <c r="AU96" s="268" t="s">
        <v>81</v>
      </c>
      <c r="AV96" s="12" t="s">
        <v>81</v>
      </c>
      <c r="AW96" s="12" t="s">
        <v>35</v>
      </c>
      <c r="AX96" s="12" t="s">
        <v>79</v>
      </c>
      <c r="AY96" s="268" t="s">
        <v>123</v>
      </c>
    </row>
    <row r="97" s="1" customFormat="1" ht="25.5" customHeight="1">
      <c r="B97" s="45"/>
      <c r="C97" s="238" t="s">
        <v>129</v>
      </c>
      <c r="D97" s="238" t="s">
        <v>250</v>
      </c>
      <c r="E97" s="239" t="s">
        <v>847</v>
      </c>
      <c r="F97" s="240" t="s">
        <v>848</v>
      </c>
      <c r="G97" s="241" t="s">
        <v>168</v>
      </c>
      <c r="H97" s="242">
        <v>4</v>
      </c>
      <c r="I97" s="243"/>
      <c r="J97" s="244">
        <f>ROUND(I97*H97,2)</f>
        <v>0</v>
      </c>
      <c r="K97" s="240" t="s">
        <v>261</v>
      </c>
      <c r="L97" s="71"/>
      <c r="M97" s="245" t="s">
        <v>21</v>
      </c>
      <c r="N97" s="246" t="s">
        <v>42</v>
      </c>
      <c r="O97" s="46"/>
      <c r="P97" s="230">
        <f>O97*H97</f>
        <v>0</v>
      </c>
      <c r="Q97" s="230">
        <v>0</v>
      </c>
      <c r="R97" s="230">
        <f>Q97*H97</f>
        <v>0</v>
      </c>
      <c r="S97" s="230">
        <v>0</v>
      </c>
      <c r="T97" s="231">
        <f>S97*H97</f>
        <v>0</v>
      </c>
      <c r="AR97" s="23" t="s">
        <v>181</v>
      </c>
      <c r="AT97" s="23" t="s">
        <v>250</v>
      </c>
      <c r="AU97" s="23" t="s">
        <v>81</v>
      </c>
      <c r="AY97" s="23" t="s">
        <v>123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23" t="s">
        <v>79</v>
      </c>
      <c r="BK97" s="232">
        <f>ROUND(I97*H97,2)</f>
        <v>0</v>
      </c>
      <c r="BL97" s="23" t="s">
        <v>181</v>
      </c>
      <c r="BM97" s="23" t="s">
        <v>849</v>
      </c>
    </row>
    <row r="98" s="1" customFormat="1" ht="25.5" customHeight="1">
      <c r="B98" s="45"/>
      <c r="C98" s="238" t="s">
        <v>122</v>
      </c>
      <c r="D98" s="238" t="s">
        <v>250</v>
      </c>
      <c r="E98" s="239" t="s">
        <v>850</v>
      </c>
      <c r="F98" s="240" t="s">
        <v>851</v>
      </c>
      <c r="G98" s="241" t="s">
        <v>168</v>
      </c>
      <c r="H98" s="242">
        <v>3</v>
      </c>
      <c r="I98" s="243"/>
      <c r="J98" s="244">
        <f>ROUND(I98*H98,2)</f>
        <v>0</v>
      </c>
      <c r="K98" s="240" t="s">
        <v>261</v>
      </c>
      <c r="L98" s="71"/>
      <c r="M98" s="245" t="s">
        <v>21</v>
      </c>
      <c r="N98" s="246" t="s">
        <v>42</v>
      </c>
      <c r="O98" s="46"/>
      <c r="P98" s="230">
        <f>O98*H98</f>
        <v>0</v>
      </c>
      <c r="Q98" s="230">
        <v>0</v>
      </c>
      <c r="R98" s="230">
        <f>Q98*H98</f>
        <v>0</v>
      </c>
      <c r="S98" s="230">
        <v>0</v>
      </c>
      <c r="T98" s="231">
        <f>S98*H98</f>
        <v>0</v>
      </c>
      <c r="AR98" s="23" t="s">
        <v>181</v>
      </c>
      <c r="AT98" s="23" t="s">
        <v>250</v>
      </c>
      <c r="AU98" s="23" t="s">
        <v>81</v>
      </c>
      <c r="AY98" s="23" t="s">
        <v>123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23" t="s">
        <v>79</v>
      </c>
      <c r="BK98" s="232">
        <f>ROUND(I98*H98,2)</f>
        <v>0</v>
      </c>
      <c r="BL98" s="23" t="s">
        <v>181</v>
      </c>
      <c r="BM98" s="23" t="s">
        <v>852</v>
      </c>
    </row>
    <row r="99" s="1" customFormat="1" ht="16.5" customHeight="1">
      <c r="B99" s="45"/>
      <c r="C99" s="238" t="s">
        <v>142</v>
      </c>
      <c r="D99" s="238" t="s">
        <v>250</v>
      </c>
      <c r="E99" s="239" t="s">
        <v>853</v>
      </c>
      <c r="F99" s="240" t="s">
        <v>854</v>
      </c>
      <c r="G99" s="241" t="s">
        <v>168</v>
      </c>
      <c r="H99" s="242">
        <v>10</v>
      </c>
      <c r="I99" s="243"/>
      <c r="J99" s="244">
        <f>ROUND(I99*H99,2)</f>
        <v>0</v>
      </c>
      <c r="K99" s="240" t="s">
        <v>254</v>
      </c>
      <c r="L99" s="71"/>
      <c r="M99" s="245" t="s">
        <v>21</v>
      </c>
      <c r="N99" s="246" t="s">
        <v>42</v>
      </c>
      <c r="O99" s="46"/>
      <c r="P99" s="230">
        <f>O99*H99</f>
        <v>0</v>
      </c>
      <c r="Q99" s="230">
        <v>0</v>
      </c>
      <c r="R99" s="230">
        <f>Q99*H99</f>
        <v>0</v>
      </c>
      <c r="S99" s="230">
        <v>0</v>
      </c>
      <c r="T99" s="231">
        <f>S99*H99</f>
        <v>0</v>
      </c>
      <c r="AR99" s="23" t="s">
        <v>181</v>
      </c>
      <c r="AT99" s="23" t="s">
        <v>250</v>
      </c>
      <c r="AU99" s="23" t="s">
        <v>81</v>
      </c>
      <c r="AY99" s="23" t="s">
        <v>123</v>
      </c>
      <c r="BE99" s="232">
        <f>IF(N99="základní",J99,0)</f>
        <v>0</v>
      </c>
      <c r="BF99" s="232">
        <f>IF(N99="snížená",J99,0)</f>
        <v>0</v>
      </c>
      <c r="BG99" s="232">
        <f>IF(N99="zákl. přenesená",J99,0)</f>
        <v>0</v>
      </c>
      <c r="BH99" s="232">
        <f>IF(N99="sníž. přenesená",J99,0)</f>
        <v>0</v>
      </c>
      <c r="BI99" s="232">
        <f>IF(N99="nulová",J99,0)</f>
        <v>0</v>
      </c>
      <c r="BJ99" s="23" t="s">
        <v>79</v>
      </c>
      <c r="BK99" s="232">
        <f>ROUND(I99*H99,2)</f>
        <v>0</v>
      </c>
      <c r="BL99" s="23" t="s">
        <v>181</v>
      </c>
      <c r="BM99" s="23" t="s">
        <v>855</v>
      </c>
    </row>
    <row r="100" s="11" customFormat="1">
      <c r="B100" s="247"/>
      <c r="C100" s="248"/>
      <c r="D100" s="249" t="s">
        <v>256</v>
      </c>
      <c r="E100" s="250" t="s">
        <v>21</v>
      </c>
      <c r="F100" s="251" t="s">
        <v>846</v>
      </c>
      <c r="G100" s="248"/>
      <c r="H100" s="250" t="s">
        <v>21</v>
      </c>
      <c r="I100" s="252"/>
      <c r="J100" s="248"/>
      <c r="K100" s="248"/>
      <c r="L100" s="253"/>
      <c r="M100" s="254"/>
      <c r="N100" s="255"/>
      <c r="O100" s="255"/>
      <c r="P100" s="255"/>
      <c r="Q100" s="255"/>
      <c r="R100" s="255"/>
      <c r="S100" s="255"/>
      <c r="T100" s="256"/>
      <c r="AT100" s="257" t="s">
        <v>256</v>
      </c>
      <c r="AU100" s="257" t="s">
        <v>81</v>
      </c>
      <c r="AV100" s="11" t="s">
        <v>79</v>
      </c>
      <c r="AW100" s="11" t="s">
        <v>35</v>
      </c>
      <c r="AX100" s="11" t="s">
        <v>71</v>
      </c>
      <c r="AY100" s="257" t="s">
        <v>123</v>
      </c>
    </row>
    <row r="101" s="12" customFormat="1">
      <c r="B101" s="258"/>
      <c r="C101" s="259"/>
      <c r="D101" s="249" t="s">
        <v>256</v>
      </c>
      <c r="E101" s="260" t="s">
        <v>21</v>
      </c>
      <c r="F101" s="261" t="s">
        <v>856</v>
      </c>
      <c r="G101" s="259"/>
      <c r="H101" s="262">
        <v>10</v>
      </c>
      <c r="I101" s="263"/>
      <c r="J101" s="259"/>
      <c r="K101" s="259"/>
      <c r="L101" s="264"/>
      <c r="M101" s="265"/>
      <c r="N101" s="266"/>
      <c r="O101" s="266"/>
      <c r="P101" s="266"/>
      <c r="Q101" s="266"/>
      <c r="R101" s="266"/>
      <c r="S101" s="266"/>
      <c r="T101" s="267"/>
      <c r="AT101" s="268" t="s">
        <v>256</v>
      </c>
      <c r="AU101" s="268" t="s">
        <v>81</v>
      </c>
      <c r="AV101" s="12" t="s">
        <v>81</v>
      </c>
      <c r="AW101" s="12" t="s">
        <v>35</v>
      </c>
      <c r="AX101" s="12" t="s">
        <v>79</v>
      </c>
      <c r="AY101" s="268" t="s">
        <v>123</v>
      </c>
    </row>
    <row r="102" s="1" customFormat="1" ht="16.5" customHeight="1">
      <c r="B102" s="45"/>
      <c r="C102" s="220" t="s">
        <v>146</v>
      </c>
      <c r="D102" s="220" t="s">
        <v>125</v>
      </c>
      <c r="E102" s="221" t="s">
        <v>857</v>
      </c>
      <c r="F102" s="222" t="s">
        <v>858</v>
      </c>
      <c r="G102" s="223" t="s">
        <v>168</v>
      </c>
      <c r="H102" s="224">
        <v>5</v>
      </c>
      <c r="I102" s="225"/>
      <c r="J102" s="226">
        <f>ROUND(I102*H102,2)</f>
        <v>0</v>
      </c>
      <c r="K102" s="222" t="s">
        <v>254</v>
      </c>
      <c r="L102" s="227"/>
      <c r="M102" s="228" t="s">
        <v>21</v>
      </c>
      <c r="N102" s="229" t="s">
        <v>42</v>
      </c>
      <c r="O102" s="46"/>
      <c r="P102" s="230">
        <f>O102*H102</f>
        <v>0</v>
      </c>
      <c r="Q102" s="230">
        <v>0.00012</v>
      </c>
      <c r="R102" s="230">
        <f>Q102*H102</f>
        <v>0.00060000000000000006</v>
      </c>
      <c r="S102" s="230">
        <v>0</v>
      </c>
      <c r="T102" s="231">
        <f>S102*H102</f>
        <v>0</v>
      </c>
      <c r="AR102" s="23" t="s">
        <v>386</v>
      </c>
      <c r="AT102" s="23" t="s">
        <v>125</v>
      </c>
      <c r="AU102" s="23" t="s">
        <v>81</v>
      </c>
      <c r="AY102" s="23" t="s">
        <v>123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23" t="s">
        <v>79</v>
      </c>
      <c r="BK102" s="232">
        <f>ROUND(I102*H102,2)</f>
        <v>0</v>
      </c>
      <c r="BL102" s="23" t="s">
        <v>181</v>
      </c>
      <c r="BM102" s="23" t="s">
        <v>859</v>
      </c>
    </row>
    <row r="103" s="1" customFormat="1" ht="16.5" customHeight="1">
      <c r="B103" s="45"/>
      <c r="C103" s="220" t="s">
        <v>128</v>
      </c>
      <c r="D103" s="220" t="s">
        <v>125</v>
      </c>
      <c r="E103" s="221" t="s">
        <v>860</v>
      </c>
      <c r="F103" s="222" t="s">
        <v>861</v>
      </c>
      <c r="G103" s="223" t="s">
        <v>168</v>
      </c>
      <c r="H103" s="224">
        <v>5</v>
      </c>
      <c r="I103" s="225"/>
      <c r="J103" s="226">
        <f>ROUND(I103*H103,2)</f>
        <v>0</v>
      </c>
      <c r="K103" s="222" t="s">
        <v>254</v>
      </c>
      <c r="L103" s="227"/>
      <c r="M103" s="228" t="s">
        <v>21</v>
      </c>
      <c r="N103" s="229" t="s">
        <v>42</v>
      </c>
      <c r="O103" s="46"/>
      <c r="P103" s="230">
        <f>O103*H103</f>
        <v>0</v>
      </c>
      <c r="Q103" s="230">
        <v>0.00014999999999999999</v>
      </c>
      <c r="R103" s="230">
        <f>Q103*H103</f>
        <v>0.00074999999999999991</v>
      </c>
      <c r="S103" s="230">
        <v>0</v>
      </c>
      <c r="T103" s="231">
        <f>S103*H103</f>
        <v>0</v>
      </c>
      <c r="AR103" s="23" t="s">
        <v>386</v>
      </c>
      <c r="AT103" s="23" t="s">
        <v>125</v>
      </c>
      <c r="AU103" s="23" t="s">
        <v>81</v>
      </c>
      <c r="AY103" s="23" t="s">
        <v>123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23" t="s">
        <v>79</v>
      </c>
      <c r="BK103" s="232">
        <f>ROUND(I103*H103,2)</f>
        <v>0</v>
      </c>
      <c r="BL103" s="23" t="s">
        <v>181</v>
      </c>
      <c r="BM103" s="23" t="s">
        <v>862</v>
      </c>
    </row>
    <row r="104" s="1" customFormat="1" ht="38.25" customHeight="1">
      <c r="B104" s="45"/>
      <c r="C104" s="238" t="s">
        <v>153</v>
      </c>
      <c r="D104" s="238" t="s">
        <v>250</v>
      </c>
      <c r="E104" s="239" t="s">
        <v>863</v>
      </c>
      <c r="F104" s="240" t="s">
        <v>864</v>
      </c>
      <c r="G104" s="241" t="s">
        <v>168</v>
      </c>
      <c r="H104" s="242">
        <v>1</v>
      </c>
      <c r="I104" s="243"/>
      <c r="J104" s="244">
        <f>ROUND(I104*H104,2)</f>
        <v>0</v>
      </c>
      <c r="K104" s="240" t="s">
        <v>254</v>
      </c>
      <c r="L104" s="71"/>
      <c r="M104" s="245" t="s">
        <v>21</v>
      </c>
      <c r="N104" s="246" t="s">
        <v>42</v>
      </c>
      <c r="O104" s="46"/>
      <c r="P104" s="230">
        <f>O104*H104</f>
        <v>0</v>
      </c>
      <c r="Q104" s="230">
        <v>0</v>
      </c>
      <c r="R104" s="230">
        <f>Q104*H104</f>
        <v>0</v>
      </c>
      <c r="S104" s="230">
        <v>0</v>
      </c>
      <c r="T104" s="231">
        <f>S104*H104</f>
        <v>0</v>
      </c>
      <c r="AR104" s="23" t="s">
        <v>181</v>
      </c>
      <c r="AT104" s="23" t="s">
        <v>250</v>
      </c>
      <c r="AU104" s="23" t="s">
        <v>81</v>
      </c>
      <c r="AY104" s="23" t="s">
        <v>123</v>
      </c>
      <c r="BE104" s="232">
        <f>IF(N104="základní",J104,0)</f>
        <v>0</v>
      </c>
      <c r="BF104" s="232">
        <f>IF(N104="snížená",J104,0)</f>
        <v>0</v>
      </c>
      <c r="BG104" s="232">
        <f>IF(N104="zákl. přenesená",J104,0)</f>
        <v>0</v>
      </c>
      <c r="BH104" s="232">
        <f>IF(N104="sníž. přenesená",J104,0)</f>
        <v>0</v>
      </c>
      <c r="BI104" s="232">
        <f>IF(N104="nulová",J104,0)</f>
        <v>0</v>
      </c>
      <c r="BJ104" s="23" t="s">
        <v>79</v>
      </c>
      <c r="BK104" s="232">
        <f>ROUND(I104*H104,2)</f>
        <v>0</v>
      </c>
      <c r="BL104" s="23" t="s">
        <v>181</v>
      </c>
      <c r="BM104" s="23" t="s">
        <v>865</v>
      </c>
    </row>
    <row r="105" s="1" customFormat="1" ht="16.5" customHeight="1">
      <c r="B105" s="45"/>
      <c r="C105" s="238" t="s">
        <v>157</v>
      </c>
      <c r="D105" s="238" t="s">
        <v>250</v>
      </c>
      <c r="E105" s="239" t="s">
        <v>866</v>
      </c>
      <c r="F105" s="240" t="s">
        <v>867</v>
      </c>
      <c r="G105" s="241" t="s">
        <v>868</v>
      </c>
      <c r="H105" s="242">
        <v>1</v>
      </c>
      <c r="I105" s="243"/>
      <c r="J105" s="244">
        <f>ROUND(I105*H105,2)</f>
        <v>0</v>
      </c>
      <c r="K105" s="240" t="s">
        <v>254</v>
      </c>
      <c r="L105" s="71"/>
      <c r="M105" s="245" t="s">
        <v>21</v>
      </c>
      <c r="N105" s="246" t="s">
        <v>42</v>
      </c>
      <c r="O105" s="46"/>
      <c r="P105" s="230">
        <f>O105*H105</f>
        <v>0</v>
      </c>
      <c r="Q105" s="230">
        <v>0</v>
      </c>
      <c r="R105" s="230">
        <f>Q105*H105</f>
        <v>0</v>
      </c>
      <c r="S105" s="230">
        <v>0</v>
      </c>
      <c r="T105" s="231">
        <f>S105*H105</f>
        <v>0</v>
      </c>
      <c r="AR105" s="23" t="s">
        <v>181</v>
      </c>
      <c r="AT105" s="23" t="s">
        <v>250</v>
      </c>
      <c r="AU105" s="23" t="s">
        <v>81</v>
      </c>
      <c r="AY105" s="23" t="s">
        <v>123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23" t="s">
        <v>79</v>
      </c>
      <c r="BK105" s="232">
        <f>ROUND(I105*H105,2)</f>
        <v>0</v>
      </c>
      <c r="BL105" s="23" t="s">
        <v>181</v>
      </c>
      <c r="BM105" s="23" t="s">
        <v>869</v>
      </c>
    </row>
    <row r="106" s="10" customFormat="1" ht="37.44" customHeight="1">
      <c r="B106" s="204"/>
      <c r="C106" s="205"/>
      <c r="D106" s="206" t="s">
        <v>70</v>
      </c>
      <c r="E106" s="207" t="s">
        <v>125</v>
      </c>
      <c r="F106" s="207" t="s">
        <v>667</v>
      </c>
      <c r="G106" s="205"/>
      <c r="H106" s="205"/>
      <c r="I106" s="208"/>
      <c r="J106" s="209">
        <f>BK106</f>
        <v>0</v>
      </c>
      <c r="K106" s="205"/>
      <c r="L106" s="210"/>
      <c r="M106" s="211"/>
      <c r="N106" s="212"/>
      <c r="O106" s="212"/>
      <c r="P106" s="213">
        <f>P107+P153</f>
        <v>0</v>
      </c>
      <c r="Q106" s="212"/>
      <c r="R106" s="213">
        <f>R107+R153</f>
        <v>20.63206915</v>
      </c>
      <c r="S106" s="212"/>
      <c r="T106" s="214">
        <f>T107+T153</f>
        <v>0</v>
      </c>
      <c r="AR106" s="215" t="s">
        <v>133</v>
      </c>
      <c r="AT106" s="216" t="s">
        <v>70</v>
      </c>
      <c r="AU106" s="216" t="s">
        <v>71</v>
      </c>
      <c r="AY106" s="215" t="s">
        <v>123</v>
      </c>
      <c r="BK106" s="217">
        <f>BK107+BK153</f>
        <v>0</v>
      </c>
    </row>
    <row r="107" s="10" customFormat="1" ht="19.92" customHeight="1">
      <c r="B107" s="204"/>
      <c r="C107" s="205"/>
      <c r="D107" s="206" t="s">
        <v>70</v>
      </c>
      <c r="E107" s="218" t="s">
        <v>870</v>
      </c>
      <c r="F107" s="218" t="s">
        <v>871</v>
      </c>
      <c r="G107" s="205"/>
      <c r="H107" s="205"/>
      <c r="I107" s="208"/>
      <c r="J107" s="219">
        <f>BK107</f>
        <v>0</v>
      </c>
      <c r="K107" s="205"/>
      <c r="L107" s="210"/>
      <c r="M107" s="211"/>
      <c r="N107" s="212"/>
      <c r="O107" s="212"/>
      <c r="P107" s="213">
        <f>SUM(P108:P152)</f>
        <v>0</v>
      </c>
      <c r="Q107" s="212"/>
      <c r="R107" s="213">
        <f>SUM(R108:R152)</f>
        <v>0.25872945000000003</v>
      </c>
      <c r="S107" s="212"/>
      <c r="T107" s="214">
        <f>SUM(T108:T152)</f>
        <v>0</v>
      </c>
      <c r="AR107" s="215" t="s">
        <v>133</v>
      </c>
      <c r="AT107" s="216" t="s">
        <v>70</v>
      </c>
      <c r="AU107" s="216" t="s">
        <v>79</v>
      </c>
      <c r="AY107" s="215" t="s">
        <v>123</v>
      </c>
      <c r="BK107" s="217">
        <f>SUM(BK108:BK152)</f>
        <v>0</v>
      </c>
    </row>
    <row r="108" s="1" customFormat="1" ht="16.5" customHeight="1">
      <c r="B108" s="45"/>
      <c r="C108" s="238" t="s">
        <v>161</v>
      </c>
      <c r="D108" s="238" t="s">
        <v>250</v>
      </c>
      <c r="E108" s="239" t="s">
        <v>872</v>
      </c>
      <c r="F108" s="240" t="s">
        <v>873</v>
      </c>
      <c r="G108" s="241" t="s">
        <v>227</v>
      </c>
      <c r="H108" s="242">
        <v>118.2</v>
      </c>
      <c r="I108" s="243"/>
      <c r="J108" s="244">
        <f>ROUND(I108*H108,2)</f>
        <v>0</v>
      </c>
      <c r="K108" s="240" t="s">
        <v>254</v>
      </c>
      <c r="L108" s="71"/>
      <c r="M108" s="245" t="s">
        <v>21</v>
      </c>
      <c r="N108" s="246" t="s">
        <v>42</v>
      </c>
      <c r="O108" s="46"/>
      <c r="P108" s="230">
        <f>O108*H108</f>
        <v>0</v>
      </c>
      <c r="Q108" s="230">
        <v>0</v>
      </c>
      <c r="R108" s="230">
        <f>Q108*H108</f>
        <v>0</v>
      </c>
      <c r="S108" s="230">
        <v>0</v>
      </c>
      <c r="T108" s="231">
        <f>S108*H108</f>
        <v>0</v>
      </c>
      <c r="AR108" s="23" t="s">
        <v>533</v>
      </c>
      <c r="AT108" s="23" t="s">
        <v>250</v>
      </c>
      <c r="AU108" s="23" t="s">
        <v>81</v>
      </c>
      <c r="AY108" s="23" t="s">
        <v>123</v>
      </c>
      <c r="BE108" s="232">
        <f>IF(N108="základní",J108,0)</f>
        <v>0</v>
      </c>
      <c r="BF108" s="232">
        <f>IF(N108="snížená",J108,0)</f>
        <v>0</v>
      </c>
      <c r="BG108" s="232">
        <f>IF(N108="zákl. přenesená",J108,0)</f>
        <v>0</v>
      </c>
      <c r="BH108" s="232">
        <f>IF(N108="sníž. přenesená",J108,0)</f>
        <v>0</v>
      </c>
      <c r="BI108" s="232">
        <f>IF(N108="nulová",J108,0)</f>
        <v>0</v>
      </c>
      <c r="BJ108" s="23" t="s">
        <v>79</v>
      </c>
      <c r="BK108" s="232">
        <f>ROUND(I108*H108,2)</f>
        <v>0</v>
      </c>
      <c r="BL108" s="23" t="s">
        <v>533</v>
      </c>
      <c r="BM108" s="23" t="s">
        <v>874</v>
      </c>
    </row>
    <row r="109" s="12" customFormat="1">
      <c r="B109" s="258"/>
      <c r="C109" s="259"/>
      <c r="D109" s="249" t="s">
        <v>256</v>
      </c>
      <c r="E109" s="260" t="s">
        <v>21</v>
      </c>
      <c r="F109" s="261" t="s">
        <v>875</v>
      </c>
      <c r="G109" s="259"/>
      <c r="H109" s="262">
        <v>118.2</v>
      </c>
      <c r="I109" s="263"/>
      <c r="J109" s="259"/>
      <c r="K109" s="259"/>
      <c r="L109" s="264"/>
      <c r="M109" s="265"/>
      <c r="N109" s="266"/>
      <c r="O109" s="266"/>
      <c r="P109" s="266"/>
      <c r="Q109" s="266"/>
      <c r="R109" s="266"/>
      <c r="S109" s="266"/>
      <c r="T109" s="267"/>
      <c r="AT109" s="268" t="s">
        <v>256</v>
      </c>
      <c r="AU109" s="268" t="s">
        <v>81</v>
      </c>
      <c r="AV109" s="12" t="s">
        <v>81</v>
      </c>
      <c r="AW109" s="12" t="s">
        <v>35</v>
      </c>
      <c r="AX109" s="12" t="s">
        <v>79</v>
      </c>
      <c r="AY109" s="268" t="s">
        <v>123</v>
      </c>
    </row>
    <row r="110" s="1" customFormat="1" ht="16.5" customHeight="1">
      <c r="B110" s="45"/>
      <c r="C110" s="220" t="s">
        <v>165</v>
      </c>
      <c r="D110" s="220" t="s">
        <v>125</v>
      </c>
      <c r="E110" s="221" t="s">
        <v>876</v>
      </c>
      <c r="F110" s="222" t="s">
        <v>877</v>
      </c>
      <c r="G110" s="223" t="s">
        <v>227</v>
      </c>
      <c r="H110" s="224">
        <v>130.02000000000001</v>
      </c>
      <c r="I110" s="225"/>
      <c r="J110" s="226">
        <f>ROUND(I110*H110,2)</f>
        <v>0</v>
      </c>
      <c r="K110" s="222" t="s">
        <v>21</v>
      </c>
      <c r="L110" s="227"/>
      <c r="M110" s="228" t="s">
        <v>21</v>
      </c>
      <c r="N110" s="229" t="s">
        <v>42</v>
      </c>
      <c r="O110" s="46"/>
      <c r="P110" s="230">
        <f>O110*H110</f>
        <v>0</v>
      </c>
      <c r="Q110" s="230">
        <v>2.0000000000000002E-05</v>
      </c>
      <c r="R110" s="230">
        <f>Q110*H110</f>
        <v>0.0026004000000000005</v>
      </c>
      <c r="S110" s="230">
        <v>0</v>
      </c>
      <c r="T110" s="231">
        <f>S110*H110</f>
        <v>0</v>
      </c>
      <c r="AR110" s="23" t="s">
        <v>878</v>
      </c>
      <c r="AT110" s="23" t="s">
        <v>125</v>
      </c>
      <c r="AU110" s="23" t="s">
        <v>81</v>
      </c>
      <c r="AY110" s="23" t="s">
        <v>123</v>
      </c>
      <c r="BE110" s="232">
        <f>IF(N110="základní",J110,0)</f>
        <v>0</v>
      </c>
      <c r="BF110" s="232">
        <f>IF(N110="snížená",J110,0)</f>
        <v>0</v>
      </c>
      <c r="BG110" s="232">
        <f>IF(N110="zákl. přenesená",J110,0)</f>
        <v>0</v>
      </c>
      <c r="BH110" s="232">
        <f>IF(N110="sníž. přenesená",J110,0)</f>
        <v>0</v>
      </c>
      <c r="BI110" s="232">
        <f>IF(N110="nulová",J110,0)</f>
        <v>0</v>
      </c>
      <c r="BJ110" s="23" t="s">
        <v>79</v>
      </c>
      <c r="BK110" s="232">
        <f>ROUND(I110*H110,2)</f>
        <v>0</v>
      </c>
      <c r="BL110" s="23" t="s">
        <v>878</v>
      </c>
      <c r="BM110" s="23" t="s">
        <v>879</v>
      </c>
    </row>
    <row r="111" s="12" customFormat="1">
      <c r="B111" s="258"/>
      <c r="C111" s="259"/>
      <c r="D111" s="249" t="s">
        <v>256</v>
      </c>
      <c r="E111" s="260" t="s">
        <v>21</v>
      </c>
      <c r="F111" s="261" t="s">
        <v>880</v>
      </c>
      <c r="G111" s="259"/>
      <c r="H111" s="262">
        <v>118.2</v>
      </c>
      <c r="I111" s="263"/>
      <c r="J111" s="259"/>
      <c r="K111" s="259"/>
      <c r="L111" s="264"/>
      <c r="M111" s="265"/>
      <c r="N111" s="266"/>
      <c r="O111" s="266"/>
      <c r="P111" s="266"/>
      <c r="Q111" s="266"/>
      <c r="R111" s="266"/>
      <c r="S111" s="266"/>
      <c r="T111" s="267"/>
      <c r="AT111" s="268" t="s">
        <v>256</v>
      </c>
      <c r="AU111" s="268" t="s">
        <v>81</v>
      </c>
      <c r="AV111" s="12" t="s">
        <v>81</v>
      </c>
      <c r="AW111" s="12" t="s">
        <v>35</v>
      </c>
      <c r="AX111" s="12" t="s">
        <v>79</v>
      </c>
      <c r="AY111" s="268" t="s">
        <v>123</v>
      </c>
    </row>
    <row r="112" s="12" customFormat="1">
      <c r="B112" s="258"/>
      <c r="C112" s="259"/>
      <c r="D112" s="249" t="s">
        <v>256</v>
      </c>
      <c r="E112" s="259"/>
      <c r="F112" s="261" t="s">
        <v>881</v>
      </c>
      <c r="G112" s="259"/>
      <c r="H112" s="262">
        <v>130.02000000000001</v>
      </c>
      <c r="I112" s="263"/>
      <c r="J112" s="259"/>
      <c r="K112" s="259"/>
      <c r="L112" s="264"/>
      <c r="M112" s="265"/>
      <c r="N112" s="266"/>
      <c r="O112" s="266"/>
      <c r="P112" s="266"/>
      <c r="Q112" s="266"/>
      <c r="R112" s="266"/>
      <c r="S112" s="266"/>
      <c r="T112" s="267"/>
      <c r="AT112" s="268" t="s">
        <v>256</v>
      </c>
      <c r="AU112" s="268" t="s">
        <v>81</v>
      </c>
      <c r="AV112" s="12" t="s">
        <v>81</v>
      </c>
      <c r="AW112" s="12" t="s">
        <v>6</v>
      </c>
      <c r="AX112" s="12" t="s">
        <v>79</v>
      </c>
      <c r="AY112" s="268" t="s">
        <v>123</v>
      </c>
    </row>
    <row r="113" s="1" customFormat="1" ht="16.5" customHeight="1">
      <c r="B113" s="45"/>
      <c r="C113" s="238" t="s">
        <v>170</v>
      </c>
      <c r="D113" s="238" t="s">
        <v>250</v>
      </c>
      <c r="E113" s="239" t="s">
        <v>882</v>
      </c>
      <c r="F113" s="240" t="s">
        <v>883</v>
      </c>
      <c r="G113" s="241" t="s">
        <v>168</v>
      </c>
      <c r="H113" s="242">
        <v>2</v>
      </c>
      <c r="I113" s="243"/>
      <c r="J113" s="244">
        <f>ROUND(I113*H113,2)</f>
        <v>0</v>
      </c>
      <c r="K113" s="240" t="s">
        <v>21</v>
      </c>
      <c r="L113" s="71"/>
      <c r="M113" s="245" t="s">
        <v>21</v>
      </c>
      <c r="N113" s="246" t="s">
        <v>42</v>
      </c>
      <c r="O113" s="46"/>
      <c r="P113" s="230">
        <f>O113*H113</f>
        <v>0</v>
      </c>
      <c r="Q113" s="230">
        <v>0</v>
      </c>
      <c r="R113" s="230">
        <f>Q113*H113</f>
        <v>0</v>
      </c>
      <c r="S113" s="230">
        <v>0</v>
      </c>
      <c r="T113" s="231">
        <f>S113*H113</f>
        <v>0</v>
      </c>
      <c r="AR113" s="23" t="s">
        <v>533</v>
      </c>
      <c r="AT113" s="23" t="s">
        <v>250</v>
      </c>
      <c r="AU113" s="23" t="s">
        <v>81</v>
      </c>
      <c r="AY113" s="23" t="s">
        <v>123</v>
      </c>
      <c r="BE113" s="232">
        <f>IF(N113="základní",J113,0)</f>
        <v>0</v>
      </c>
      <c r="BF113" s="232">
        <f>IF(N113="snížená",J113,0)</f>
        <v>0</v>
      </c>
      <c r="BG113" s="232">
        <f>IF(N113="zákl. přenesená",J113,0)</f>
        <v>0</v>
      </c>
      <c r="BH113" s="232">
        <f>IF(N113="sníž. přenesená",J113,0)</f>
        <v>0</v>
      </c>
      <c r="BI113" s="232">
        <f>IF(N113="nulová",J113,0)</f>
        <v>0</v>
      </c>
      <c r="BJ113" s="23" t="s">
        <v>79</v>
      </c>
      <c r="BK113" s="232">
        <f>ROUND(I113*H113,2)</f>
        <v>0</v>
      </c>
      <c r="BL113" s="23" t="s">
        <v>533</v>
      </c>
      <c r="BM113" s="23" t="s">
        <v>884</v>
      </c>
    </row>
    <row r="114" s="1" customFormat="1" ht="16.5" customHeight="1">
      <c r="B114" s="45"/>
      <c r="C114" s="220" t="s">
        <v>174</v>
      </c>
      <c r="D114" s="220" t="s">
        <v>125</v>
      </c>
      <c r="E114" s="221" t="s">
        <v>885</v>
      </c>
      <c r="F114" s="222" t="s">
        <v>886</v>
      </c>
      <c r="G114" s="223" t="s">
        <v>168</v>
      </c>
      <c r="H114" s="224">
        <v>1</v>
      </c>
      <c r="I114" s="225"/>
      <c r="J114" s="226">
        <f>ROUND(I114*H114,2)</f>
        <v>0</v>
      </c>
      <c r="K114" s="222" t="s">
        <v>21</v>
      </c>
      <c r="L114" s="227"/>
      <c r="M114" s="228" t="s">
        <v>21</v>
      </c>
      <c r="N114" s="229" t="s">
        <v>42</v>
      </c>
      <c r="O114" s="46"/>
      <c r="P114" s="230">
        <f>O114*H114</f>
        <v>0</v>
      </c>
      <c r="Q114" s="230">
        <v>0</v>
      </c>
      <c r="R114" s="230">
        <f>Q114*H114</f>
        <v>0</v>
      </c>
      <c r="S114" s="230">
        <v>0</v>
      </c>
      <c r="T114" s="231">
        <f>S114*H114</f>
        <v>0</v>
      </c>
      <c r="AR114" s="23" t="s">
        <v>887</v>
      </c>
      <c r="AT114" s="23" t="s">
        <v>125</v>
      </c>
      <c r="AU114" s="23" t="s">
        <v>81</v>
      </c>
      <c r="AY114" s="23" t="s">
        <v>123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23" t="s">
        <v>79</v>
      </c>
      <c r="BK114" s="232">
        <f>ROUND(I114*H114,2)</f>
        <v>0</v>
      </c>
      <c r="BL114" s="23" t="s">
        <v>533</v>
      </c>
      <c r="BM114" s="23" t="s">
        <v>888</v>
      </c>
    </row>
    <row r="115" s="1" customFormat="1" ht="16.5" customHeight="1">
      <c r="B115" s="45"/>
      <c r="C115" s="220" t="s">
        <v>10</v>
      </c>
      <c r="D115" s="220" t="s">
        <v>125</v>
      </c>
      <c r="E115" s="221" t="s">
        <v>889</v>
      </c>
      <c r="F115" s="222" t="s">
        <v>890</v>
      </c>
      <c r="G115" s="223" t="s">
        <v>227</v>
      </c>
      <c r="H115" s="224">
        <v>126</v>
      </c>
      <c r="I115" s="225"/>
      <c r="J115" s="226">
        <f>ROUND(I115*H115,2)</f>
        <v>0</v>
      </c>
      <c r="K115" s="222" t="s">
        <v>21</v>
      </c>
      <c r="L115" s="227"/>
      <c r="M115" s="228" t="s">
        <v>21</v>
      </c>
      <c r="N115" s="229" t="s">
        <v>42</v>
      </c>
      <c r="O115" s="46"/>
      <c r="P115" s="230">
        <f>O115*H115</f>
        <v>0</v>
      </c>
      <c r="Q115" s="230">
        <v>0</v>
      </c>
      <c r="R115" s="230">
        <f>Q115*H115</f>
        <v>0</v>
      </c>
      <c r="S115" s="230">
        <v>0</v>
      </c>
      <c r="T115" s="231">
        <f>S115*H115</f>
        <v>0</v>
      </c>
      <c r="AR115" s="23" t="s">
        <v>887</v>
      </c>
      <c r="AT115" s="23" t="s">
        <v>125</v>
      </c>
      <c r="AU115" s="23" t="s">
        <v>81</v>
      </c>
      <c r="AY115" s="23" t="s">
        <v>123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23" t="s">
        <v>79</v>
      </c>
      <c r="BK115" s="232">
        <f>ROUND(I115*H115,2)</f>
        <v>0</v>
      </c>
      <c r="BL115" s="23" t="s">
        <v>533</v>
      </c>
      <c r="BM115" s="23" t="s">
        <v>891</v>
      </c>
    </row>
    <row r="116" s="11" customFormat="1">
      <c r="B116" s="247"/>
      <c r="C116" s="248"/>
      <c r="D116" s="249" t="s">
        <v>256</v>
      </c>
      <c r="E116" s="250" t="s">
        <v>21</v>
      </c>
      <c r="F116" s="251" t="s">
        <v>846</v>
      </c>
      <c r="G116" s="248"/>
      <c r="H116" s="250" t="s">
        <v>21</v>
      </c>
      <c r="I116" s="252"/>
      <c r="J116" s="248"/>
      <c r="K116" s="248"/>
      <c r="L116" s="253"/>
      <c r="M116" s="254"/>
      <c r="N116" s="255"/>
      <c r="O116" s="255"/>
      <c r="P116" s="255"/>
      <c r="Q116" s="255"/>
      <c r="R116" s="255"/>
      <c r="S116" s="255"/>
      <c r="T116" s="256"/>
      <c r="AT116" s="257" t="s">
        <v>256</v>
      </c>
      <c r="AU116" s="257" t="s">
        <v>81</v>
      </c>
      <c r="AV116" s="11" t="s">
        <v>79</v>
      </c>
      <c r="AW116" s="11" t="s">
        <v>35</v>
      </c>
      <c r="AX116" s="11" t="s">
        <v>71</v>
      </c>
      <c r="AY116" s="257" t="s">
        <v>123</v>
      </c>
    </row>
    <row r="117" s="12" customFormat="1">
      <c r="B117" s="258"/>
      <c r="C117" s="259"/>
      <c r="D117" s="249" t="s">
        <v>256</v>
      </c>
      <c r="E117" s="260" t="s">
        <v>21</v>
      </c>
      <c r="F117" s="261" t="s">
        <v>892</v>
      </c>
      <c r="G117" s="259"/>
      <c r="H117" s="262">
        <v>126</v>
      </c>
      <c r="I117" s="263"/>
      <c r="J117" s="259"/>
      <c r="K117" s="259"/>
      <c r="L117" s="264"/>
      <c r="M117" s="265"/>
      <c r="N117" s="266"/>
      <c r="O117" s="266"/>
      <c r="P117" s="266"/>
      <c r="Q117" s="266"/>
      <c r="R117" s="266"/>
      <c r="S117" s="266"/>
      <c r="T117" s="267"/>
      <c r="AT117" s="268" t="s">
        <v>256</v>
      </c>
      <c r="AU117" s="268" t="s">
        <v>81</v>
      </c>
      <c r="AV117" s="12" t="s">
        <v>81</v>
      </c>
      <c r="AW117" s="12" t="s">
        <v>35</v>
      </c>
      <c r="AX117" s="12" t="s">
        <v>79</v>
      </c>
      <c r="AY117" s="268" t="s">
        <v>123</v>
      </c>
    </row>
    <row r="118" s="1" customFormat="1" ht="25.5" customHeight="1">
      <c r="B118" s="45"/>
      <c r="C118" s="220" t="s">
        <v>181</v>
      </c>
      <c r="D118" s="220" t="s">
        <v>125</v>
      </c>
      <c r="E118" s="221" t="s">
        <v>893</v>
      </c>
      <c r="F118" s="222" t="s">
        <v>894</v>
      </c>
      <c r="G118" s="223" t="s">
        <v>168</v>
      </c>
      <c r="H118" s="224">
        <v>1</v>
      </c>
      <c r="I118" s="225"/>
      <c r="J118" s="226">
        <f>ROUND(I118*H118,2)</f>
        <v>0</v>
      </c>
      <c r="K118" s="222" t="s">
        <v>21</v>
      </c>
      <c r="L118" s="227"/>
      <c r="M118" s="228" t="s">
        <v>21</v>
      </c>
      <c r="N118" s="229" t="s">
        <v>42</v>
      </c>
      <c r="O118" s="46"/>
      <c r="P118" s="230">
        <f>O118*H118</f>
        <v>0</v>
      </c>
      <c r="Q118" s="230">
        <v>0.0080999999999999996</v>
      </c>
      <c r="R118" s="230">
        <f>Q118*H118</f>
        <v>0.0080999999999999996</v>
      </c>
      <c r="S118" s="230">
        <v>0</v>
      </c>
      <c r="T118" s="231">
        <f>S118*H118</f>
        <v>0</v>
      </c>
      <c r="AR118" s="23" t="s">
        <v>887</v>
      </c>
      <c r="AT118" s="23" t="s">
        <v>125</v>
      </c>
      <c r="AU118" s="23" t="s">
        <v>81</v>
      </c>
      <c r="AY118" s="23" t="s">
        <v>123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23" t="s">
        <v>79</v>
      </c>
      <c r="BK118" s="232">
        <f>ROUND(I118*H118,2)</f>
        <v>0</v>
      </c>
      <c r="BL118" s="23" t="s">
        <v>533</v>
      </c>
      <c r="BM118" s="23" t="s">
        <v>895</v>
      </c>
    </row>
    <row r="119" s="1" customFormat="1" ht="16.5" customHeight="1">
      <c r="B119" s="45"/>
      <c r="C119" s="220" t="s">
        <v>185</v>
      </c>
      <c r="D119" s="220" t="s">
        <v>125</v>
      </c>
      <c r="E119" s="221" t="s">
        <v>896</v>
      </c>
      <c r="F119" s="222" t="s">
        <v>897</v>
      </c>
      <c r="G119" s="223" t="s">
        <v>168</v>
      </c>
      <c r="H119" s="224">
        <v>1</v>
      </c>
      <c r="I119" s="225"/>
      <c r="J119" s="226">
        <f>ROUND(I119*H119,2)</f>
        <v>0</v>
      </c>
      <c r="K119" s="222" t="s">
        <v>21</v>
      </c>
      <c r="L119" s="227"/>
      <c r="M119" s="228" t="s">
        <v>21</v>
      </c>
      <c r="N119" s="229" t="s">
        <v>42</v>
      </c>
      <c r="O119" s="46"/>
      <c r="P119" s="230">
        <f>O119*H119</f>
        <v>0</v>
      </c>
      <c r="Q119" s="230">
        <v>0</v>
      </c>
      <c r="R119" s="230">
        <f>Q119*H119</f>
        <v>0</v>
      </c>
      <c r="S119" s="230">
        <v>0</v>
      </c>
      <c r="T119" s="231">
        <f>S119*H119</f>
        <v>0</v>
      </c>
      <c r="AR119" s="23" t="s">
        <v>887</v>
      </c>
      <c r="AT119" s="23" t="s">
        <v>125</v>
      </c>
      <c r="AU119" s="23" t="s">
        <v>81</v>
      </c>
      <c r="AY119" s="23" t="s">
        <v>123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23" t="s">
        <v>79</v>
      </c>
      <c r="BK119" s="232">
        <f>ROUND(I119*H119,2)</f>
        <v>0</v>
      </c>
      <c r="BL119" s="23" t="s">
        <v>533</v>
      </c>
      <c r="BM119" s="23" t="s">
        <v>898</v>
      </c>
    </row>
    <row r="120" s="1" customFormat="1" ht="16.5" customHeight="1">
      <c r="B120" s="45"/>
      <c r="C120" s="238" t="s">
        <v>189</v>
      </c>
      <c r="D120" s="238" t="s">
        <v>250</v>
      </c>
      <c r="E120" s="239" t="s">
        <v>899</v>
      </c>
      <c r="F120" s="240" t="s">
        <v>900</v>
      </c>
      <c r="G120" s="241" t="s">
        <v>168</v>
      </c>
      <c r="H120" s="242">
        <v>1</v>
      </c>
      <c r="I120" s="243"/>
      <c r="J120" s="244">
        <f>ROUND(I120*H120,2)</f>
        <v>0</v>
      </c>
      <c r="K120" s="240" t="s">
        <v>254</v>
      </c>
      <c r="L120" s="71"/>
      <c r="M120" s="245" t="s">
        <v>21</v>
      </c>
      <c r="N120" s="246" t="s">
        <v>42</v>
      </c>
      <c r="O120" s="46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AR120" s="23" t="s">
        <v>533</v>
      </c>
      <c r="AT120" s="23" t="s">
        <v>250</v>
      </c>
      <c r="AU120" s="23" t="s">
        <v>81</v>
      </c>
      <c r="AY120" s="23" t="s">
        <v>123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23" t="s">
        <v>79</v>
      </c>
      <c r="BK120" s="232">
        <f>ROUND(I120*H120,2)</f>
        <v>0</v>
      </c>
      <c r="BL120" s="23" t="s">
        <v>533</v>
      </c>
      <c r="BM120" s="23" t="s">
        <v>901</v>
      </c>
    </row>
    <row r="121" s="1" customFormat="1" ht="16.5" customHeight="1">
      <c r="B121" s="45"/>
      <c r="C121" s="238" t="s">
        <v>193</v>
      </c>
      <c r="D121" s="238" t="s">
        <v>250</v>
      </c>
      <c r="E121" s="239" t="s">
        <v>902</v>
      </c>
      <c r="F121" s="240" t="s">
        <v>903</v>
      </c>
      <c r="G121" s="241" t="s">
        <v>168</v>
      </c>
      <c r="H121" s="242">
        <v>1</v>
      </c>
      <c r="I121" s="243"/>
      <c r="J121" s="244">
        <f>ROUND(I121*H121,2)</f>
        <v>0</v>
      </c>
      <c r="K121" s="240" t="s">
        <v>254</v>
      </c>
      <c r="L121" s="71"/>
      <c r="M121" s="245" t="s">
        <v>21</v>
      </c>
      <c r="N121" s="246" t="s">
        <v>42</v>
      </c>
      <c r="O121" s="46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AR121" s="23" t="s">
        <v>533</v>
      </c>
      <c r="AT121" s="23" t="s">
        <v>250</v>
      </c>
      <c r="AU121" s="23" t="s">
        <v>81</v>
      </c>
      <c r="AY121" s="23" t="s">
        <v>123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23" t="s">
        <v>79</v>
      </c>
      <c r="BK121" s="232">
        <f>ROUND(I121*H121,2)</f>
        <v>0</v>
      </c>
      <c r="BL121" s="23" t="s">
        <v>533</v>
      </c>
      <c r="BM121" s="23" t="s">
        <v>904</v>
      </c>
    </row>
    <row r="122" s="1" customFormat="1" ht="16.5" customHeight="1">
      <c r="B122" s="45"/>
      <c r="C122" s="220" t="s">
        <v>197</v>
      </c>
      <c r="D122" s="220" t="s">
        <v>125</v>
      </c>
      <c r="E122" s="221" t="s">
        <v>905</v>
      </c>
      <c r="F122" s="222" t="s">
        <v>906</v>
      </c>
      <c r="G122" s="223" t="s">
        <v>907</v>
      </c>
      <c r="H122" s="224">
        <v>1</v>
      </c>
      <c r="I122" s="225"/>
      <c r="J122" s="226">
        <f>ROUND(I122*H122,2)</f>
        <v>0</v>
      </c>
      <c r="K122" s="222" t="s">
        <v>21</v>
      </c>
      <c r="L122" s="227"/>
      <c r="M122" s="228" t="s">
        <v>21</v>
      </c>
      <c r="N122" s="229" t="s">
        <v>42</v>
      </c>
      <c r="O122" s="46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AR122" s="23" t="s">
        <v>887</v>
      </c>
      <c r="AT122" s="23" t="s">
        <v>125</v>
      </c>
      <c r="AU122" s="23" t="s">
        <v>81</v>
      </c>
      <c r="AY122" s="23" t="s">
        <v>123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23" t="s">
        <v>79</v>
      </c>
      <c r="BK122" s="232">
        <f>ROUND(I122*H122,2)</f>
        <v>0</v>
      </c>
      <c r="BL122" s="23" t="s">
        <v>533</v>
      </c>
      <c r="BM122" s="23" t="s">
        <v>908</v>
      </c>
    </row>
    <row r="123" s="1" customFormat="1" ht="25.5" customHeight="1">
      <c r="B123" s="45"/>
      <c r="C123" s="238" t="s">
        <v>9</v>
      </c>
      <c r="D123" s="238" t="s">
        <v>250</v>
      </c>
      <c r="E123" s="239" t="s">
        <v>909</v>
      </c>
      <c r="F123" s="240" t="s">
        <v>910</v>
      </c>
      <c r="G123" s="241" t="s">
        <v>227</v>
      </c>
      <c r="H123" s="242">
        <v>171.69999999999999</v>
      </c>
      <c r="I123" s="243"/>
      <c r="J123" s="244">
        <f>ROUND(I123*H123,2)</f>
        <v>0</v>
      </c>
      <c r="K123" s="240" t="s">
        <v>254</v>
      </c>
      <c r="L123" s="71"/>
      <c r="M123" s="245" t="s">
        <v>21</v>
      </c>
      <c r="N123" s="246" t="s">
        <v>42</v>
      </c>
      <c r="O123" s="46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AR123" s="23" t="s">
        <v>533</v>
      </c>
      <c r="AT123" s="23" t="s">
        <v>250</v>
      </c>
      <c r="AU123" s="23" t="s">
        <v>81</v>
      </c>
      <c r="AY123" s="23" t="s">
        <v>123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23" t="s">
        <v>79</v>
      </c>
      <c r="BK123" s="232">
        <f>ROUND(I123*H123,2)</f>
        <v>0</v>
      </c>
      <c r="BL123" s="23" t="s">
        <v>533</v>
      </c>
      <c r="BM123" s="23" t="s">
        <v>911</v>
      </c>
    </row>
    <row r="124" s="11" customFormat="1">
      <c r="B124" s="247"/>
      <c r="C124" s="248"/>
      <c r="D124" s="249" t="s">
        <v>256</v>
      </c>
      <c r="E124" s="250" t="s">
        <v>21</v>
      </c>
      <c r="F124" s="251" t="s">
        <v>846</v>
      </c>
      <c r="G124" s="248"/>
      <c r="H124" s="250" t="s">
        <v>21</v>
      </c>
      <c r="I124" s="252"/>
      <c r="J124" s="248"/>
      <c r="K124" s="248"/>
      <c r="L124" s="253"/>
      <c r="M124" s="254"/>
      <c r="N124" s="255"/>
      <c r="O124" s="255"/>
      <c r="P124" s="255"/>
      <c r="Q124" s="255"/>
      <c r="R124" s="255"/>
      <c r="S124" s="255"/>
      <c r="T124" s="256"/>
      <c r="AT124" s="257" t="s">
        <v>256</v>
      </c>
      <c r="AU124" s="257" t="s">
        <v>81</v>
      </c>
      <c r="AV124" s="11" t="s">
        <v>79</v>
      </c>
      <c r="AW124" s="11" t="s">
        <v>35</v>
      </c>
      <c r="AX124" s="11" t="s">
        <v>71</v>
      </c>
      <c r="AY124" s="257" t="s">
        <v>123</v>
      </c>
    </row>
    <row r="125" s="12" customFormat="1">
      <c r="B125" s="258"/>
      <c r="C125" s="259"/>
      <c r="D125" s="249" t="s">
        <v>256</v>
      </c>
      <c r="E125" s="260" t="s">
        <v>814</v>
      </c>
      <c r="F125" s="261" t="s">
        <v>912</v>
      </c>
      <c r="G125" s="259"/>
      <c r="H125" s="262">
        <v>171.69999999999999</v>
      </c>
      <c r="I125" s="263"/>
      <c r="J125" s="259"/>
      <c r="K125" s="259"/>
      <c r="L125" s="264"/>
      <c r="M125" s="265"/>
      <c r="N125" s="266"/>
      <c r="O125" s="266"/>
      <c r="P125" s="266"/>
      <c r="Q125" s="266"/>
      <c r="R125" s="266"/>
      <c r="S125" s="266"/>
      <c r="T125" s="267"/>
      <c r="AT125" s="268" t="s">
        <v>256</v>
      </c>
      <c r="AU125" s="268" t="s">
        <v>81</v>
      </c>
      <c r="AV125" s="12" t="s">
        <v>81</v>
      </c>
      <c r="AW125" s="12" t="s">
        <v>35</v>
      </c>
      <c r="AX125" s="12" t="s">
        <v>79</v>
      </c>
      <c r="AY125" s="268" t="s">
        <v>123</v>
      </c>
    </row>
    <row r="126" s="1" customFormat="1" ht="16.5" customHeight="1">
      <c r="B126" s="45"/>
      <c r="C126" s="220" t="s">
        <v>204</v>
      </c>
      <c r="D126" s="220" t="s">
        <v>125</v>
      </c>
      <c r="E126" s="221" t="s">
        <v>913</v>
      </c>
      <c r="F126" s="222" t="s">
        <v>914</v>
      </c>
      <c r="G126" s="223" t="s">
        <v>412</v>
      </c>
      <c r="H126" s="224">
        <v>111.777</v>
      </c>
      <c r="I126" s="225"/>
      <c r="J126" s="226">
        <f>ROUND(I126*H126,2)</f>
        <v>0</v>
      </c>
      <c r="K126" s="222" t="s">
        <v>254</v>
      </c>
      <c r="L126" s="227"/>
      <c r="M126" s="228" t="s">
        <v>21</v>
      </c>
      <c r="N126" s="229" t="s">
        <v>42</v>
      </c>
      <c r="O126" s="46"/>
      <c r="P126" s="230">
        <f>O126*H126</f>
        <v>0</v>
      </c>
      <c r="Q126" s="230">
        <v>0.001</v>
      </c>
      <c r="R126" s="230">
        <f>Q126*H126</f>
        <v>0.111777</v>
      </c>
      <c r="S126" s="230">
        <v>0</v>
      </c>
      <c r="T126" s="231">
        <f>S126*H126</f>
        <v>0</v>
      </c>
      <c r="AR126" s="23" t="s">
        <v>878</v>
      </c>
      <c r="AT126" s="23" t="s">
        <v>125</v>
      </c>
      <c r="AU126" s="23" t="s">
        <v>81</v>
      </c>
      <c r="AY126" s="23" t="s">
        <v>123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23" t="s">
        <v>79</v>
      </c>
      <c r="BK126" s="232">
        <f>ROUND(I126*H126,2)</f>
        <v>0</v>
      </c>
      <c r="BL126" s="23" t="s">
        <v>878</v>
      </c>
      <c r="BM126" s="23" t="s">
        <v>915</v>
      </c>
    </row>
    <row r="127" s="12" customFormat="1">
      <c r="B127" s="258"/>
      <c r="C127" s="259"/>
      <c r="D127" s="249" t="s">
        <v>256</v>
      </c>
      <c r="E127" s="260" t="s">
        <v>21</v>
      </c>
      <c r="F127" s="261" t="s">
        <v>916</v>
      </c>
      <c r="G127" s="259"/>
      <c r="H127" s="262">
        <v>106.45399999999999</v>
      </c>
      <c r="I127" s="263"/>
      <c r="J127" s="259"/>
      <c r="K127" s="259"/>
      <c r="L127" s="264"/>
      <c r="M127" s="265"/>
      <c r="N127" s="266"/>
      <c r="O127" s="266"/>
      <c r="P127" s="266"/>
      <c r="Q127" s="266"/>
      <c r="R127" s="266"/>
      <c r="S127" s="266"/>
      <c r="T127" s="267"/>
      <c r="AT127" s="268" t="s">
        <v>256</v>
      </c>
      <c r="AU127" s="268" t="s">
        <v>81</v>
      </c>
      <c r="AV127" s="12" t="s">
        <v>81</v>
      </c>
      <c r="AW127" s="12" t="s">
        <v>35</v>
      </c>
      <c r="AX127" s="12" t="s">
        <v>79</v>
      </c>
      <c r="AY127" s="268" t="s">
        <v>123</v>
      </c>
    </row>
    <row r="128" s="12" customFormat="1">
      <c r="B128" s="258"/>
      <c r="C128" s="259"/>
      <c r="D128" s="249" t="s">
        <v>256</v>
      </c>
      <c r="E128" s="259"/>
      <c r="F128" s="261" t="s">
        <v>917</v>
      </c>
      <c r="G128" s="259"/>
      <c r="H128" s="262">
        <v>111.777</v>
      </c>
      <c r="I128" s="263"/>
      <c r="J128" s="259"/>
      <c r="K128" s="259"/>
      <c r="L128" s="264"/>
      <c r="M128" s="265"/>
      <c r="N128" s="266"/>
      <c r="O128" s="266"/>
      <c r="P128" s="266"/>
      <c r="Q128" s="266"/>
      <c r="R128" s="266"/>
      <c r="S128" s="266"/>
      <c r="T128" s="267"/>
      <c r="AT128" s="268" t="s">
        <v>256</v>
      </c>
      <c r="AU128" s="268" t="s">
        <v>81</v>
      </c>
      <c r="AV128" s="12" t="s">
        <v>81</v>
      </c>
      <c r="AW128" s="12" t="s">
        <v>6</v>
      </c>
      <c r="AX128" s="12" t="s">
        <v>79</v>
      </c>
      <c r="AY128" s="268" t="s">
        <v>123</v>
      </c>
    </row>
    <row r="129" s="1" customFormat="1" ht="16.5" customHeight="1">
      <c r="B129" s="45"/>
      <c r="C129" s="238" t="s">
        <v>346</v>
      </c>
      <c r="D129" s="238" t="s">
        <v>250</v>
      </c>
      <c r="E129" s="239" t="s">
        <v>918</v>
      </c>
      <c r="F129" s="240" t="s">
        <v>919</v>
      </c>
      <c r="G129" s="241" t="s">
        <v>168</v>
      </c>
      <c r="H129" s="242">
        <v>1</v>
      </c>
      <c r="I129" s="243"/>
      <c r="J129" s="244">
        <f>ROUND(I129*H129,2)</f>
        <v>0</v>
      </c>
      <c r="K129" s="240" t="s">
        <v>254</v>
      </c>
      <c r="L129" s="71"/>
      <c r="M129" s="245" t="s">
        <v>21</v>
      </c>
      <c r="N129" s="246" t="s">
        <v>42</v>
      </c>
      <c r="O129" s="46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AR129" s="23" t="s">
        <v>533</v>
      </c>
      <c r="AT129" s="23" t="s">
        <v>250</v>
      </c>
      <c r="AU129" s="23" t="s">
        <v>81</v>
      </c>
      <c r="AY129" s="23" t="s">
        <v>123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23" t="s">
        <v>79</v>
      </c>
      <c r="BK129" s="232">
        <f>ROUND(I129*H129,2)</f>
        <v>0</v>
      </c>
      <c r="BL129" s="23" t="s">
        <v>533</v>
      </c>
      <c r="BM129" s="23" t="s">
        <v>920</v>
      </c>
    </row>
    <row r="130" s="1" customFormat="1" ht="25.5" customHeight="1">
      <c r="B130" s="45"/>
      <c r="C130" s="238" t="s">
        <v>350</v>
      </c>
      <c r="D130" s="238" t="s">
        <v>250</v>
      </c>
      <c r="E130" s="239" t="s">
        <v>921</v>
      </c>
      <c r="F130" s="240" t="s">
        <v>922</v>
      </c>
      <c r="G130" s="241" t="s">
        <v>168</v>
      </c>
      <c r="H130" s="242">
        <v>3</v>
      </c>
      <c r="I130" s="243"/>
      <c r="J130" s="244">
        <f>ROUND(I130*H130,2)</f>
        <v>0</v>
      </c>
      <c r="K130" s="240" t="s">
        <v>254</v>
      </c>
      <c r="L130" s="71"/>
      <c r="M130" s="245" t="s">
        <v>21</v>
      </c>
      <c r="N130" s="246" t="s">
        <v>42</v>
      </c>
      <c r="O130" s="46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AR130" s="23" t="s">
        <v>533</v>
      </c>
      <c r="AT130" s="23" t="s">
        <v>250</v>
      </c>
      <c r="AU130" s="23" t="s">
        <v>81</v>
      </c>
      <c r="AY130" s="23" t="s">
        <v>123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23" t="s">
        <v>79</v>
      </c>
      <c r="BK130" s="232">
        <f>ROUND(I130*H130,2)</f>
        <v>0</v>
      </c>
      <c r="BL130" s="23" t="s">
        <v>533</v>
      </c>
      <c r="BM130" s="23" t="s">
        <v>923</v>
      </c>
    </row>
    <row r="131" s="1" customFormat="1" ht="25.5" customHeight="1">
      <c r="B131" s="45"/>
      <c r="C131" s="238" t="s">
        <v>354</v>
      </c>
      <c r="D131" s="238" t="s">
        <v>250</v>
      </c>
      <c r="E131" s="239" t="s">
        <v>924</v>
      </c>
      <c r="F131" s="240" t="s">
        <v>925</v>
      </c>
      <c r="G131" s="241" t="s">
        <v>168</v>
      </c>
      <c r="H131" s="242">
        <v>2</v>
      </c>
      <c r="I131" s="243"/>
      <c r="J131" s="244">
        <f>ROUND(I131*H131,2)</f>
        <v>0</v>
      </c>
      <c r="K131" s="240" t="s">
        <v>254</v>
      </c>
      <c r="L131" s="71"/>
      <c r="M131" s="245" t="s">
        <v>21</v>
      </c>
      <c r="N131" s="246" t="s">
        <v>42</v>
      </c>
      <c r="O131" s="46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AR131" s="23" t="s">
        <v>533</v>
      </c>
      <c r="AT131" s="23" t="s">
        <v>250</v>
      </c>
      <c r="AU131" s="23" t="s">
        <v>81</v>
      </c>
      <c r="AY131" s="23" t="s">
        <v>123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23" t="s">
        <v>79</v>
      </c>
      <c r="BK131" s="232">
        <f>ROUND(I131*H131,2)</f>
        <v>0</v>
      </c>
      <c r="BL131" s="23" t="s">
        <v>533</v>
      </c>
      <c r="BM131" s="23" t="s">
        <v>926</v>
      </c>
    </row>
    <row r="132" s="1" customFormat="1" ht="25.5" customHeight="1">
      <c r="B132" s="45"/>
      <c r="C132" s="238" t="s">
        <v>358</v>
      </c>
      <c r="D132" s="238" t="s">
        <v>250</v>
      </c>
      <c r="E132" s="239" t="s">
        <v>927</v>
      </c>
      <c r="F132" s="240" t="s">
        <v>928</v>
      </c>
      <c r="G132" s="241" t="s">
        <v>168</v>
      </c>
      <c r="H132" s="242">
        <v>2</v>
      </c>
      <c r="I132" s="243"/>
      <c r="J132" s="244">
        <f>ROUND(I132*H132,2)</f>
        <v>0</v>
      </c>
      <c r="K132" s="240" t="s">
        <v>261</v>
      </c>
      <c r="L132" s="71"/>
      <c r="M132" s="245" t="s">
        <v>21</v>
      </c>
      <c r="N132" s="246" t="s">
        <v>42</v>
      </c>
      <c r="O132" s="46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AR132" s="23" t="s">
        <v>533</v>
      </c>
      <c r="AT132" s="23" t="s">
        <v>250</v>
      </c>
      <c r="AU132" s="23" t="s">
        <v>81</v>
      </c>
      <c r="AY132" s="23" t="s">
        <v>123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23" t="s">
        <v>79</v>
      </c>
      <c r="BK132" s="232">
        <f>ROUND(I132*H132,2)</f>
        <v>0</v>
      </c>
      <c r="BL132" s="23" t="s">
        <v>533</v>
      </c>
      <c r="BM132" s="23" t="s">
        <v>929</v>
      </c>
    </row>
    <row r="133" s="1" customFormat="1" ht="16.5" customHeight="1">
      <c r="B133" s="45"/>
      <c r="C133" s="238" t="s">
        <v>362</v>
      </c>
      <c r="D133" s="238" t="s">
        <v>250</v>
      </c>
      <c r="E133" s="239" t="s">
        <v>930</v>
      </c>
      <c r="F133" s="240" t="s">
        <v>931</v>
      </c>
      <c r="G133" s="241" t="s">
        <v>168</v>
      </c>
      <c r="H133" s="242">
        <v>4</v>
      </c>
      <c r="I133" s="243"/>
      <c r="J133" s="244">
        <f>ROUND(I133*H133,2)</f>
        <v>0</v>
      </c>
      <c r="K133" s="240" t="s">
        <v>254</v>
      </c>
      <c r="L133" s="71"/>
      <c r="M133" s="245" t="s">
        <v>21</v>
      </c>
      <c r="N133" s="246" t="s">
        <v>42</v>
      </c>
      <c r="O133" s="46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AR133" s="23" t="s">
        <v>533</v>
      </c>
      <c r="AT133" s="23" t="s">
        <v>250</v>
      </c>
      <c r="AU133" s="23" t="s">
        <v>81</v>
      </c>
      <c r="AY133" s="23" t="s">
        <v>123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23" t="s">
        <v>79</v>
      </c>
      <c r="BK133" s="232">
        <f>ROUND(I133*H133,2)</f>
        <v>0</v>
      </c>
      <c r="BL133" s="23" t="s">
        <v>533</v>
      </c>
      <c r="BM133" s="23" t="s">
        <v>932</v>
      </c>
    </row>
    <row r="134" s="1" customFormat="1" ht="16.5" customHeight="1">
      <c r="B134" s="45"/>
      <c r="C134" s="220" t="s">
        <v>367</v>
      </c>
      <c r="D134" s="220" t="s">
        <v>125</v>
      </c>
      <c r="E134" s="221" t="s">
        <v>933</v>
      </c>
      <c r="F134" s="222" t="s">
        <v>934</v>
      </c>
      <c r="G134" s="223" t="s">
        <v>168</v>
      </c>
      <c r="H134" s="224">
        <v>4</v>
      </c>
      <c r="I134" s="225"/>
      <c r="J134" s="226">
        <f>ROUND(I134*H134,2)</f>
        <v>0</v>
      </c>
      <c r="K134" s="222" t="s">
        <v>21</v>
      </c>
      <c r="L134" s="227"/>
      <c r="M134" s="228" t="s">
        <v>21</v>
      </c>
      <c r="N134" s="229" t="s">
        <v>42</v>
      </c>
      <c r="O134" s="46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AR134" s="23" t="s">
        <v>887</v>
      </c>
      <c r="AT134" s="23" t="s">
        <v>125</v>
      </c>
      <c r="AU134" s="23" t="s">
        <v>81</v>
      </c>
      <c r="AY134" s="23" t="s">
        <v>123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23" t="s">
        <v>79</v>
      </c>
      <c r="BK134" s="232">
        <f>ROUND(I134*H134,2)</f>
        <v>0</v>
      </c>
      <c r="BL134" s="23" t="s">
        <v>533</v>
      </c>
      <c r="BM134" s="23" t="s">
        <v>935</v>
      </c>
    </row>
    <row r="135" s="1" customFormat="1" ht="38.25" customHeight="1">
      <c r="B135" s="45"/>
      <c r="C135" s="238" t="s">
        <v>372</v>
      </c>
      <c r="D135" s="238" t="s">
        <v>250</v>
      </c>
      <c r="E135" s="239" t="s">
        <v>936</v>
      </c>
      <c r="F135" s="240" t="s">
        <v>937</v>
      </c>
      <c r="G135" s="241" t="s">
        <v>227</v>
      </c>
      <c r="H135" s="242">
        <v>25</v>
      </c>
      <c r="I135" s="243"/>
      <c r="J135" s="244">
        <f>ROUND(I135*H135,2)</f>
        <v>0</v>
      </c>
      <c r="K135" s="240" t="s">
        <v>254</v>
      </c>
      <c r="L135" s="71"/>
      <c r="M135" s="245" t="s">
        <v>21</v>
      </c>
      <c r="N135" s="246" t="s">
        <v>42</v>
      </c>
      <c r="O135" s="46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AR135" s="23" t="s">
        <v>533</v>
      </c>
      <c r="AT135" s="23" t="s">
        <v>250</v>
      </c>
      <c r="AU135" s="23" t="s">
        <v>81</v>
      </c>
      <c r="AY135" s="23" t="s">
        <v>123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23" t="s">
        <v>79</v>
      </c>
      <c r="BK135" s="232">
        <f>ROUND(I135*H135,2)</f>
        <v>0</v>
      </c>
      <c r="BL135" s="23" t="s">
        <v>533</v>
      </c>
      <c r="BM135" s="23" t="s">
        <v>938</v>
      </c>
    </row>
    <row r="136" s="11" customFormat="1">
      <c r="B136" s="247"/>
      <c r="C136" s="248"/>
      <c r="D136" s="249" t="s">
        <v>256</v>
      </c>
      <c r="E136" s="250" t="s">
        <v>21</v>
      </c>
      <c r="F136" s="251" t="s">
        <v>939</v>
      </c>
      <c r="G136" s="248"/>
      <c r="H136" s="250" t="s">
        <v>21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AT136" s="257" t="s">
        <v>256</v>
      </c>
      <c r="AU136" s="257" t="s">
        <v>81</v>
      </c>
      <c r="AV136" s="11" t="s">
        <v>79</v>
      </c>
      <c r="AW136" s="11" t="s">
        <v>35</v>
      </c>
      <c r="AX136" s="11" t="s">
        <v>71</v>
      </c>
      <c r="AY136" s="257" t="s">
        <v>123</v>
      </c>
    </row>
    <row r="137" s="12" customFormat="1">
      <c r="B137" s="258"/>
      <c r="C137" s="259"/>
      <c r="D137" s="249" t="s">
        <v>256</v>
      </c>
      <c r="E137" s="260" t="s">
        <v>21</v>
      </c>
      <c r="F137" s="261" t="s">
        <v>940</v>
      </c>
      <c r="G137" s="259"/>
      <c r="H137" s="262">
        <v>25</v>
      </c>
      <c r="I137" s="263"/>
      <c r="J137" s="259"/>
      <c r="K137" s="259"/>
      <c r="L137" s="264"/>
      <c r="M137" s="265"/>
      <c r="N137" s="266"/>
      <c r="O137" s="266"/>
      <c r="P137" s="266"/>
      <c r="Q137" s="266"/>
      <c r="R137" s="266"/>
      <c r="S137" s="266"/>
      <c r="T137" s="267"/>
      <c r="AT137" s="268" t="s">
        <v>256</v>
      </c>
      <c r="AU137" s="268" t="s">
        <v>81</v>
      </c>
      <c r="AV137" s="12" t="s">
        <v>81</v>
      </c>
      <c r="AW137" s="12" t="s">
        <v>35</v>
      </c>
      <c r="AX137" s="12" t="s">
        <v>71</v>
      </c>
      <c r="AY137" s="268" t="s">
        <v>123</v>
      </c>
    </row>
    <row r="138" s="13" customFormat="1">
      <c r="B138" s="269"/>
      <c r="C138" s="270"/>
      <c r="D138" s="249" t="s">
        <v>256</v>
      </c>
      <c r="E138" s="271" t="s">
        <v>816</v>
      </c>
      <c r="F138" s="272" t="s">
        <v>299</v>
      </c>
      <c r="G138" s="270"/>
      <c r="H138" s="273">
        <v>25</v>
      </c>
      <c r="I138" s="274"/>
      <c r="J138" s="270"/>
      <c r="K138" s="270"/>
      <c r="L138" s="275"/>
      <c r="M138" s="276"/>
      <c r="N138" s="277"/>
      <c r="O138" s="277"/>
      <c r="P138" s="277"/>
      <c r="Q138" s="277"/>
      <c r="R138" s="277"/>
      <c r="S138" s="277"/>
      <c r="T138" s="278"/>
      <c r="AT138" s="279" t="s">
        <v>256</v>
      </c>
      <c r="AU138" s="279" t="s">
        <v>81</v>
      </c>
      <c r="AV138" s="13" t="s">
        <v>129</v>
      </c>
      <c r="AW138" s="13" t="s">
        <v>35</v>
      </c>
      <c r="AX138" s="13" t="s">
        <v>79</v>
      </c>
      <c r="AY138" s="279" t="s">
        <v>123</v>
      </c>
    </row>
    <row r="139" s="1" customFormat="1" ht="16.5" customHeight="1">
      <c r="B139" s="45"/>
      <c r="C139" s="220" t="s">
        <v>376</v>
      </c>
      <c r="D139" s="220" t="s">
        <v>125</v>
      </c>
      <c r="E139" s="221" t="s">
        <v>941</v>
      </c>
      <c r="F139" s="222" t="s">
        <v>942</v>
      </c>
      <c r="G139" s="223" t="s">
        <v>227</v>
      </c>
      <c r="H139" s="224">
        <v>27.5</v>
      </c>
      <c r="I139" s="225"/>
      <c r="J139" s="226">
        <f>ROUND(I139*H139,2)</f>
        <v>0</v>
      </c>
      <c r="K139" s="222" t="s">
        <v>254</v>
      </c>
      <c r="L139" s="227"/>
      <c r="M139" s="228" t="s">
        <v>21</v>
      </c>
      <c r="N139" s="229" t="s">
        <v>42</v>
      </c>
      <c r="O139" s="46"/>
      <c r="P139" s="230">
        <f>O139*H139</f>
        <v>0</v>
      </c>
      <c r="Q139" s="230">
        <v>0.00012</v>
      </c>
      <c r="R139" s="230">
        <f>Q139*H139</f>
        <v>0.0033</v>
      </c>
      <c r="S139" s="230">
        <v>0</v>
      </c>
      <c r="T139" s="231">
        <f>S139*H139</f>
        <v>0</v>
      </c>
      <c r="AR139" s="23" t="s">
        <v>878</v>
      </c>
      <c r="AT139" s="23" t="s">
        <v>125</v>
      </c>
      <c r="AU139" s="23" t="s">
        <v>81</v>
      </c>
      <c r="AY139" s="23" t="s">
        <v>123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23" t="s">
        <v>79</v>
      </c>
      <c r="BK139" s="232">
        <f>ROUND(I139*H139,2)</f>
        <v>0</v>
      </c>
      <c r="BL139" s="23" t="s">
        <v>878</v>
      </c>
      <c r="BM139" s="23" t="s">
        <v>943</v>
      </c>
    </row>
    <row r="140" s="12" customFormat="1">
      <c r="B140" s="258"/>
      <c r="C140" s="259"/>
      <c r="D140" s="249" t="s">
        <v>256</v>
      </c>
      <c r="E140" s="260" t="s">
        <v>21</v>
      </c>
      <c r="F140" s="261" t="s">
        <v>816</v>
      </c>
      <c r="G140" s="259"/>
      <c r="H140" s="262">
        <v>25</v>
      </c>
      <c r="I140" s="263"/>
      <c r="J140" s="259"/>
      <c r="K140" s="259"/>
      <c r="L140" s="264"/>
      <c r="M140" s="265"/>
      <c r="N140" s="266"/>
      <c r="O140" s="266"/>
      <c r="P140" s="266"/>
      <c r="Q140" s="266"/>
      <c r="R140" s="266"/>
      <c r="S140" s="266"/>
      <c r="T140" s="267"/>
      <c r="AT140" s="268" t="s">
        <v>256</v>
      </c>
      <c r="AU140" s="268" t="s">
        <v>81</v>
      </c>
      <c r="AV140" s="12" t="s">
        <v>81</v>
      </c>
      <c r="AW140" s="12" t="s">
        <v>35</v>
      </c>
      <c r="AX140" s="12" t="s">
        <v>79</v>
      </c>
      <c r="AY140" s="268" t="s">
        <v>123</v>
      </c>
    </row>
    <row r="141" s="12" customFormat="1">
      <c r="B141" s="258"/>
      <c r="C141" s="259"/>
      <c r="D141" s="249" t="s">
        <v>256</v>
      </c>
      <c r="E141" s="259"/>
      <c r="F141" s="261" t="s">
        <v>944</v>
      </c>
      <c r="G141" s="259"/>
      <c r="H141" s="262">
        <v>27.5</v>
      </c>
      <c r="I141" s="263"/>
      <c r="J141" s="259"/>
      <c r="K141" s="259"/>
      <c r="L141" s="264"/>
      <c r="M141" s="265"/>
      <c r="N141" s="266"/>
      <c r="O141" s="266"/>
      <c r="P141" s="266"/>
      <c r="Q141" s="266"/>
      <c r="R141" s="266"/>
      <c r="S141" s="266"/>
      <c r="T141" s="267"/>
      <c r="AT141" s="268" t="s">
        <v>256</v>
      </c>
      <c r="AU141" s="268" t="s">
        <v>81</v>
      </c>
      <c r="AV141" s="12" t="s">
        <v>81</v>
      </c>
      <c r="AW141" s="12" t="s">
        <v>6</v>
      </c>
      <c r="AX141" s="12" t="s">
        <v>79</v>
      </c>
      <c r="AY141" s="268" t="s">
        <v>123</v>
      </c>
    </row>
    <row r="142" s="1" customFormat="1" ht="16.5" customHeight="1">
      <c r="B142" s="45"/>
      <c r="C142" s="220" t="s">
        <v>380</v>
      </c>
      <c r="D142" s="220" t="s">
        <v>125</v>
      </c>
      <c r="E142" s="221" t="s">
        <v>945</v>
      </c>
      <c r="F142" s="222" t="s">
        <v>946</v>
      </c>
      <c r="G142" s="223" t="s">
        <v>127</v>
      </c>
      <c r="H142" s="224">
        <v>1</v>
      </c>
      <c r="I142" s="225"/>
      <c r="J142" s="226">
        <f>ROUND(I142*H142,2)</f>
        <v>0</v>
      </c>
      <c r="K142" s="222" t="s">
        <v>21</v>
      </c>
      <c r="L142" s="227"/>
      <c r="M142" s="228" t="s">
        <v>21</v>
      </c>
      <c r="N142" s="229" t="s">
        <v>42</v>
      </c>
      <c r="O142" s="46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AR142" s="23" t="s">
        <v>887</v>
      </c>
      <c r="AT142" s="23" t="s">
        <v>125</v>
      </c>
      <c r="AU142" s="23" t="s">
        <v>81</v>
      </c>
      <c r="AY142" s="23" t="s">
        <v>123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23" t="s">
        <v>79</v>
      </c>
      <c r="BK142" s="232">
        <f>ROUND(I142*H142,2)</f>
        <v>0</v>
      </c>
      <c r="BL142" s="23" t="s">
        <v>533</v>
      </c>
      <c r="BM142" s="23" t="s">
        <v>947</v>
      </c>
    </row>
    <row r="143" s="1" customFormat="1" ht="38.25" customHeight="1">
      <c r="B143" s="45"/>
      <c r="C143" s="238" t="s">
        <v>386</v>
      </c>
      <c r="D143" s="238" t="s">
        <v>250</v>
      </c>
      <c r="E143" s="239" t="s">
        <v>948</v>
      </c>
      <c r="F143" s="240" t="s">
        <v>949</v>
      </c>
      <c r="G143" s="241" t="s">
        <v>227</v>
      </c>
      <c r="H143" s="242">
        <v>126.7</v>
      </c>
      <c r="I143" s="243"/>
      <c r="J143" s="244">
        <f>ROUND(I143*H143,2)</f>
        <v>0</v>
      </c>
      <c r="K143" s="240" t="s">
        <v>261</v>
      </c>
      <c r="L143" s="71"/>
      <c r="M143" s="245" t="s">
        <v>21</v>
      </c>
      <c r="N143" s="246" t="s">
        <v>42</v>
      </c>
      <c r="O143" s="46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AR143" s="23" t="s">
        <v>533</v>
      </c>
      <c r="AT143" s="23" t="s">
        <v>250</v>
      </c>
      <c r="AU143" s="23" t="s">
        <v>81</v>
      </c>
      <c r="AY143" s="23" t="s">
        <v>123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23" t="s">
        <v>79</v>
      </c>
      <c r="BK143" s="232">
        <f>ROUND(I143*H143,2)</f>
        <v>0</v>
      </c>
      <c r="BL143" s="23" t="s">
        <v>533</v>
      </c>
      <c r="BM143" s="23" t="s">
        <v>950</v>
      </c>
    </row>
    <row r="144" s="12" customFormat="1">
      <c r="B144" s="258"/>
      <c r="C144" s="259"/>
      <c r="D144" s="249" t="s">
        <v>256</v>
      </c>
      <c r="E144" s="260" t="s">
        <v>21</v>
      </c>
      <c r="F144" s="261" t="s">
        <v>817</v>
      </c>
      <c r="G144" s="259"/>
      <c r="H144" s="262">
        <v>126.7</v>
      </c>
      <c r="I144" s="263"/>
      <c r="J144" s="259"/>
      <c r="K144" s="259"/>
      <c r="L144" s="264"/>
      <c r="M144" s="265"/>
      <c r="N144" s="266"/>
      <c r="O144" s="266"/>
      <c r="P144" s="266"/>
      <c r="Q144" s="266"/>
      <c r="R144" s="266"/>
      <c r="S144" s="266"/>
      <c r="T144" s="267"/>
      <c r="AT144" s="268" t="s">
        <v>256</v>
      </c>
      <c r="AU144" s="268" t="s">
        <v>81</v>
      </c>
      <c r="AV144" s="12" t="s">
        <v>81</v>
      </c>
      <c r="AW144" s="12" t="s">
        <v>35</v>
      </c>
      <c r="AX144" s="12" t="s">
        <v>79</v>
      </c>
      <c r="AY144" s="268" t="s">
        <v>123</v>
      </c>
    </row>
    <row r="145" s="1" customFormat="1" ht="16.5" customHeight="1">
      <c r="B145" s="45"/>
      <c r="C145" s="220" t="s">
        <v>390</v>
      </c>
      <c r="D145" s="220" t="s">
        <v>125</v>
      </c>
      <c r="E145" s="221" t="s">
        <v>951</v>
      </c>
      <c r="F145" s="222" t="s">
        <v>952</v>
      </c>
      <c r="G145" s="223" t="s">
        <v>227</v>
      </c>
      <c r="H145" s="224">
        <v>133.035</v>
      </c>
      <c r="I145" s="225"/>
      <c r="J145" s="226">
        <f>ROUND(I145*H145,2)</f>
        <v>0</v>
      </c>
      <c r="K145" s="222" t="s">
        <v>261</v>
      </c>
      <c r="L145" s="227"/>
      <c r="M145" s="228" t="s">
        <v>21</v>
      </c>
      <c r="N145" s="229" t="s">
        <v>42</v>
      </c>
      <c r="O145" s="46"/>
      <c r="P145" s="230">
        <f>O145*H145</f>
        <v>0</v>
      </c>
      <c r="Q145" s="230">
        <v>0.00063000000000000003</v>
      </c>
      <c r="R145" s="230">
        <f>Q145*H145</f>
        <v>0.083812049999999999</v>
      </c>
      <c r="S145" s="230">
        <v>0</v>
      </c>
      <c r="T145" s="231">
        <f>S145*H145</f>
        <v>0</v>
      </c>
      <c r="AR145" s="23" t="s">
        <v>878</v>
      </c>
      <c r="AT145" s="23" t="s">
        <v>125</v>
      </c>
      <c r="AU145" s="23" t="s">
        <v>81</v>
      </c>
      <c r="AY145" s="23" t="s">
        <v>123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23" t="s">
        <v>79</v>
      </c>
      <c r="BK145" s="232">
        <f>ROUND(I145*H145,2)</f>
        <v>0</v>
      </c>
      <c r="BL145" s="23" t="s">
        <v>878</v>
      </c>
      <c r="BM145" s="23" t="s">
        <v>953</v>
      </c>
    </row>
    <row r="146" s="12" customFormat="1">
      <c r="B146" s="258"/>
      <c r="C146" s="259"/>
      <c r="D146" s="249" t="s">
        <v>256</v>
      </c>
      <c r="E146" s="260" t="s">
        <v>817</v>
      </c>
      <c r="F146" s="261" t="s">
        <v>954</v>
      </c>
      <c r="G146" s="259"/>
      <c r="H146" s="262">
        <v>126.7</v>
      </c>
      <c r="I146" s="263"/>
      <c r="J146" s="259"/>
      <c r="K146" s="259"/>
      <c r="L146" s="264"/>
      <c r="M146" s="265"/>
      <c r="N146" s="266"/>
      <c r="O146" s="266"/>
      <c r="P146" s="266"/>
      <c r="Q146" s="266"/>
      <c r="R146" s="266"/>
      <c r="S146" s="266"/>
      <c r="T146" s="267"/>
      <c r="AT146" s="268" t="s">
        <v>256</v>
      </c>
      <c r="AU146" s="268" t="s">
        <v>81</v>
      </c>
      <c r="AV146" s="12" t="s">
        <v>81</v>
      </c>
      <c r="AW146" s="12" t="s">
        <v>35</v>
      </c>
      <c r="AX146" s="12" t="s">
        <v>79</v>
      </c>
      <c r="AY146" s="268" t="s">
        <v>123</v>
      </c>
    </row>
    <row r="147" s="12" customFormat="1">
      <c r="B147" s="258"/>
      <c r="C147" s="259"/>
      <c r="D147" s="249" t="s">
        <v>256</v>
      </c>
      <c r="E147" s="259"/>
      <c r="F147" s="261" t="s">
        <v>955</v>
      </c>
      <c r="G147" s="259"/>
      <c r="H147" s="262">
        <v>133.035</v>
      </c>
      <c r="I147" s="263"/>
      <c r="J147" s="259"/>
      <c r="K147" s="259"/>
      <c r="L147" s="264"/>
      <c r="M147" s="265"/>
      <c r="N147" s="266"/>
      <c r="O147" s="266"/>
      <c r="P147" s="266"/>
      <c r="Q147" s="266"/>
      <c r="R147" s="266"/>
      <c r="S147" s="266"/>
      <c r="T147" s="267"/>
      <c r="AT147" s="268" t="s">
        <v>256</v>
      </c>
      <c r="AU147" s="268" t="s">
        <v>81</v>
      </c>
      <c r="AV147" s="12" t="s">
        <v>81</v>
      </c>
      <c r="AW147" s="12" t="s">
        <v>6</v>
      </c>
      <c r="AX147" s="12" t="s">
        <v>79</v>
      </c>
      <c r="AY147" s="268" t="s">
        <v>123</v>
      </c>
    </row>
    <row r="148" s="1" customFormat="1" ht="25.5" customHeight="1">
      <c r="B148" s="45"/>
      <c r="C148" s="238" t="s">
        <v>395</v>
      </c>
      <c r="D148" s="238" t="s">
        <v>250</v>
      </c>
      <c r="E148" s="239" t="s">
        <v>956</v>
      </c>
      <c r="F148" s="240" t="s">
        <v>957</v>
      </c>
      <c r="G148" s="241" t="s">
        <v>227</v>
      </c>
      <c r="H148" s="242">
        <v>45</v>
      </c>
      <c r="I148" s="243"/>
      <c r="J148" s="244">
        <f>ROUND(I148*H148,2)</f>
        <v>0</v>
      </c>
      <c r="K148" s="240" t="s">
        <v>261</v>
      </c>
      <c r="L148" s="71"/>
      <c r="M148" s="245" t="s">
        <v>21</v>
      </c>
      <c r="N148" s="246" t="s">
        <v>42</v>
      </c>
      <c r="O148" s="46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AR148" s="23" t="s">
        <v>533</v>
      </c>
      <c r="AT148" s="23" t="s">
        <v>250</v>
      </c>
      <c r="AU148" s="23" t="s">
        <v>81</v>
      </c>
      <c r="AY148" s="23" t="s">
        <v>123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23" t="s">
        <v>79</v>
      </c>
      <c r="BK148" s="232">
        <f>ROUND(I148*H148,2)</f>
        <v>0</v>
      </c>
      <c r="BL148" s="23" t="s">
        <v>533</v>
      </c>
      <c r="BM148" s="23" t="s">
        <v>958</v>
      </c>
    </row>
    <row r="149" s="12" customFormat="1">
      <c r="B149" s="258"/>
      <c r="C149" s="259"/>
      <c r="D149" s="249" t="s">
        <v>256</v>
      </c>
      <c r="E149" s="260" t="s">
        <v>820</v>
      </c>
      <c r="F149" s="261" t="s">
        <v>959</v>
      </c>
      <c r="G149" s="259"/>
      <c r="H149" s="262">
        <v>45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AT149" s="268" t="s">
        <v>256</v>
      </c>
      <c r="AU149" s="268" t="s">
        <v>81</v>
      </c>
      <c r="AV149" s="12" t="s">
        <v>81</v>
      </c>
      <c r="AW149" s="12" t="s">
        <v>35</v>
      </c>
      <c r="AX149" s="12" t="s">
        <v>79</v>
      </c>
      <c r="AY149" s="268" t="s">
        <v>123</v>
      </c>
    </row>
    <row r="150" s="1" customFormat="1" ht="16.5" customHeight="1">
      <c r="B150" s="45"/>
      <c r="C150" s="220" t="s">
        <v>399</v>
      </c>
      <c r="D150" s="220" t="s">
        <v>125</v>
      </c>
      <c r="E150" s="221" t="s">
        <v>960</v>
      </c>
      <c r="F150" s="222" t="s">
        <v>961</v>
      </c>
      <c r="G150" s="223" t="s">
        <v>227</v>
      </c>
      <c r="H150" s="224">
        <v>47.25</v>
      </c>
      <c r="I150" s="225"/>
      <c r="J150" s="226">
        <f>ROUND(I150*H150,2)</f>
        <v>0</v>
      </c>
      <c r="K150" s="222" t="s">
        <v>261</v>
      </c>
      <c r="L150" s="227"/>
      <c r="M150" s="228" t="s">
        <v>21</v>
      </c>
      <c r="N150" s="229" t="s">
        <v>42</v>
      </c>
      <c r="O150" s="46"/>
      <c r="P150" s="230">
        <f>O150*H150</f>
        <v>0</v>
      </c>
      <c r="Q150" s="230">
        <v>0.0010399999999999999</v>
      </c>
      <c r="R150" s="230">
        <f>Q150*H150</f>
        <v>0.049139999999999996</v>
      </c>
      <c r="S150" s="230">
        <v>0</v>
      </c>
      <c r="T150" s="231">
        <f>S150*H150</f>
        <v>0</v>
      </c>
      <c r="AR150" s="23" t="s">
        <v>878</v>
      </c>
      <c r="AT150" s="23" t="s">
        <v>125</v>
      </c>
      <c r="AU150" s="23" t="s">
        <v>81</v>
      </c>
      <c r="AY150" s="23" t="s">
        <v>123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23" t="s">
        <v>79</v>
      </c>
      <c r="BK150" s="232">
        <f>ROUND(I150*H150,2)</f>
        <v>0</v>
      </c>
      <c r="BL150" s="23" t="s">
        <v>878</v>
      </c>
      <c r="BM150" s="23" t="s">
        <v>962</v>
      </c>
    </row>
    <row r="151" s="12" customFormat="1">
      <c r="B151" s="258"/>
      <c r="C151" s="259"/>
      <c r="D151" s="249" t="s">
        <v>256</v>
      </c>
      <c r="E151" s="260" t="s">
        <v>21</v>
      </c>
      <c r="F151" s="261" t="s">
        <v>820</v>
      </c>
      <c r="G151" s="259"/>
      <c r="H151" s="262">
        <v>45</v>
      </c>
      <c r="I151" s="263"/>
      <c r="J151" s="259"/>
      <c r="K151" s="259"/>
      <c r="L151" s="264"/>
      <c r="M151" s="265"/>
      <c r="N151" s="266"/>
      <c r="O151" s="266"/>
      <c r="P151" s="266"/>
      <c r="Q151" s="266"/>
      <c r="R151" s="266"/>
      <c r="S151" s="266"/>
      <c r="T151" s="267"/>
      <c r="AT151" s="268" t="s">
        <v>256</v>
      </c>
      <c r="AU151" s="268" t="s">
        <v>81</v>
      </c>
      <c r="AV151" s="12" t="s">
        <v>81</v>
      </c>
      <c r="AW151" s="12" t="s">
        <v>35</v>
      </c>
      <c r="AX151" s="12" t="s">
        <v>79</v>
      </c>
      <c r="AY151" s="268" t="s">
        <v>123</v>
      </c>
    </row>
    <row r="152" s="12" customFormat="1">
      <c r="B152" s="258"/>
      <c r="C152" s="259"/>
      <c r="D152" s="249" t="s">
        <v>256</v>
      </c>
      <c r="E152" s="259"/>
      <c r="F152" s="261" t="s">
        <v>963</v>
      </c>
      <c r="G152" s="259"/>
      <c r="H152" s="262">
        <v>47.25</v>
      </c>
      <c r="I152" s="263"/>
      <c r="J152" s="259"/>
      <c r="K152" s="259"/>
      <c r="L152" s="264"/>
      <c r="M152" s="265"/>
      <c r="N152" s="266"/>
      <c r="O152" s="266"/>
      <c r="P152" s="266"/>
      <c r="Q152" s="266"/>
      <c r="R152" s="266"/>
      <c r="S152" s="266"/>
      <c r="T152" s="267"/>
      <c r="AT152" s="268" t="s">
        <v>256</v>
      </c>
      <c r="AU152" s="268" t="s">
        <v>81</v>
      </c>
      <c r="AV152" s="12" t="s">
        <v>81</v>
      </c>
      <c r="AW152" s="12" t="s">
        <v>6</v>
      </c>
      <c r="AX152" s="12" t="s">
        <v>79</v>
      </c>
      <c r="AY152" s="268" t="s">
        <v>123</v>
      </c>
    </row>
    <row r="153" s="10" customFormat="1" ht="29.88" customHeight="1">
      <c r="B153" s="204"/>
      <c r="C153" s="205"/>
      <c r="D153" s="206" t="s">
        <v>70</v>
      </c>
      <c r="E153" s="218" t="s">
        <v>668</v>
      </c>
      <c r="F153" s="218" t="s">
        <v>669</v>
      </c>
      <c r="G153" s="205"/>
      <c r="H153" s="205"/>
      <c r="I153" s="208"/>
      <c r="J153" s="219">
        <f>BK153</f>
        <v>0</v>
      </c>
      <c r="K153" s="205"/>
      <c r="L153" s="210"/>
      <c r="M153" s="211"/>
      <c r="N153" s="212"/>
      <c r="O153" s="212"/>
      <c r="P153" s="213">
        <f>SUM(P154:P182)</f>
        <v>0</v>
      </c>
      <c r="Q153" s="212"/>
      <c r="R153" s="213">
        <f>SUM(R154:R182)</f>
        <v>20.373339699999999</v>
      </c>
      <c r="S153" s="212"/>
      <c r="T153" s="214">
        <f>SUM(T154:T182)</f>
        <v>0</v>
      </c>
      <c r="AR153" s="215" t="s">
        <v>133</v>
      </c>
      <c r="AT153" s="216" t="s">
        <v>70</v>
      </c>
      <c r="AU153" s="216" t="s">
        <v>79</v>
      </c>
      <c r="AY153" s="215" t="s">
        <v>123</v>
      </c>
      <c r="BK153" s="217">
        <f>SUM(BK154:BK182)</f>
        <v>0</v>
      </c>
    </row>
    <row r="154" s="1" customFormat="1" ht="16.5" customHeight="1">
      <c r="B154" s="45"/>
      <c r="C154" s="238" t="s">
        <v>405</v>
      </c>
      <c r="D154" s="238" t="s">
        <v>250</v>
      </c>
      <c r="E154" s="239" t="s">
        <v>964</v>
      </c>
      <c r="F154" s="240" t="s">
        <v>965</v>
      </c>
      <c r="G154" s="241" t="s">
        <v>966</v>
      </c>
      <c r="H154" s="242">
        <v>0.11799999999999999</v>
      </c>
      <c r="I154" s="243"/>
      <c r="J154" s="244">
        <f>ROUND(I154*H154,2)</f>
        <v>0</v>
      </c>
      <c r="K154" s="240" t="s">
        <v>254</v>
      </c>
      <c r="L154" s="71"/>
      <c r="M154" s="245" t="s">
        <v>21</v>
      </c>
      <c r="N154" s="246" t="s">
        <v>42</v>
      </c>
      <c r="O154" s="46"/>
      <c r="P154" s="230">
        <f>O154*H154</f>
        <v>0</v>
      </c>
      <c r="Q154" s="230">
        <v>0.0088000000000000005</v>
      </c>
      <c r="R154" s="230">
        <f>Q154*H154</f>
        <v>0.0010384000000000001</v>
      </c>
      <c r="S154" s="230">
        <v>0</v>
      </c>
      <c r="T154" s="231">
        <f>S154*H154</f>
        <v>0</v>
      </c>
      <c r="AR154" s="23" t="s">
        <v>533</v>
      </c>
      <c r="AT154" s="23" t="s">
        <v>250</v>
      </c>
      <c r="AU154" s="23" t="s">
        <v>81</v>
      </c>
      <c r="AY154" s="23" t="s">
        <v>123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23" t="s">
        <v>79</v>
      </c>
      <c r="BK154" s="232">
        <f>ROUND(I154*H154,2)</f>
        <v>0</v>
      </c>
      <c r="BL154" s="23" t="s">
        <v>533</v>
      </c>
      <c r="BM154" s="23" t="s">
        <v>967</v>
      </c>
    </row>
    <row r="155" s="12" customFormat="1">
      <c r="B155" s="258"/>
      <c r="C155" s="259"/>
      <c r="D155" s="249" t="s">
        <v>256</v>
      </c>
      <c r="E155" s="260" t="s">
        <v>21</v>
      </c>
      <c r="F155" s="261" t="s">
        <v>968</v>
      </c>
      <c r="G155" s="259"/>
      <c r="H155" s="262">
        <v>0.11799999999999999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AT155" s="268" t="s">
        <v>256</v>
      </c>
      <c r="AU155" s="268" t="s">
        <v>81</v>
      </c>
      <c r="AV155" s="12" t="s">
        <v>81</v>
      </c>
      <c r="AW155" s="12" t="s">
        <v>35</v>
      </c>
      <c r="AX155" s="12" t="s">
        <v>79</v>
      </c>
      <c r="AY155" s="268" t="s">
        <v>123</v>
      </c>
    </row>
    <row r="156" s="1" customFormat="1" ht="51" customHeight="1">
      <c r="B156" s="45"/>
      <c r="C156" s="238" t="s">
        <v>409</v>
      </c>
      <c r="D156" s="238" t="s">
        <v>250</v>
      </c>
      <c r="E156" s="239" t="s">
        <v>969</v>
      </c>
      <c r="F156" s="240" t="s">
        <v>970</v>
      </c>
      <c r="G156" s="241" t="s">
        <v>227</v>
      </c>
      <c r="H156" s="242">
        <v>99.700000000000003</v>
      </c>
      <c r="I156" s="243"/>
      <c r="J156" s="244">
        <f>ROUND(I156*H156,2)</f>
        <v>0</v>
      </c>
      <c r="K156" s="240" t="s">
        <v>254</v>
      </c>
      <c r="L156" s="71"/>
      <c r="M156" s="245" t="s">
        <v>21</v>
      </c>
      <c r="N156" s="246" t="s">
        <v>42</v>
      </c>
      <c r="O156" s="46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AR156" s="23" t="s">
        <v>533</v>
      </c>
      <c r="AT156" s="23" t="s">
        <v>250</v>
      </c>
      <c r="AU156" s="23" t="s">
        <v>81</v>
      </c>
      <c r="AY156" s="23" t="s">
        <v>123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23" t="s">
        <v>79</v>
      </c>
      <c r="BK156" s="232">
        <f>ROUND(I156*H156,2)</f>
        <v>0</v>
      </c>
      <c r="BL156" s="23" t="s">
        <v>533</v>
      </c>
      <c r="BM156" s="23" t="s">
        <v>971</v>
      </c>
    </row>
    <row r="157" s="12" customFormat="1">
      <c r="B157" s="258"/>
      <c r="C157" s="259"/>
      <c r="D157" s="249" t="s">
        <v>256</v>
      </c>
      <c r="E157" s="260" t="s">
        <v>821</v>
      </c>
      <c r="F157" s="261" t="s">
        <v>972</v>
      </c>
      <c r="G157" s="259"/>
      <c r="H157" s="262">
        <v>99.700000000000003</v>
      </c>
      <c r="I157" s="263"/>
      <c r="J157" s="259"/>
      <c r="K157" s="259"/>
      <c r="L157" s="264"/>
      <c r="M157" s="265"/>
      <c r="N157" s="266"/>
      <c r="O157" s="266"/>
      <c r="P157" s="266"/>
      <c r="Q157" s="266"/>
      <c r="R157" s="266"/>
      <c r="S157" s="266"/>
      <c r="T157" s="267"/>
      <c r="AT157" s="268" t="s">
        <v>256</v>
      </c>
      <c r="AU157" s="268" t="s">
        <v>81</v>
      </c>
      <c r="AV157" s="12" t="s">
        <v>81</v>
      </c>
      <c r="AW157" s="12" t="s">
        <v>35</v>
      </c>
      <c r="AX157" s="12" t="s">
        <v>79</v>
      </c>
      <c r="AY157" s="268" t="s">
        <v>123</v>
      </c>
    </row>
    <row r="158" s="1" customFormat="1" ht="51" customHeight="1">
      <c r="B158" s="45"/>
      <c r="C158" s="238" t="s">
        <v>415</v>
      </c>
      <c r="D158" s="238" t="s">
        <v>250</v>
      </c>
      <c r="E158" s="239" t="s">
        <v>973</v>
      </c>
      <c r="F158" s="240" t="s">
        <v>974</v>
      </c>
      <c r="G158" s="241" t="s">
        <v>227</v>
      </c>
      <c r="H158" s="242">
        <v>18.5</v>
      </c>
      <c r="I158" s="243"/>
      <c r="J158" s="244">
        <f>ROUND(I158*H158,2)</f>
        <v>0</v>
      </c>
      <c r="K158" s="240" t="s">
        <v>254</v>
      </c>
      <c r="L158" s="71"/>
      <c r="M158" s="245" t="s">
        <v>21</v>
      </c>
      <c r="N158" s="246" t="s">
        <v>42</v>
      </c>
      <c r="O158" s="46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AR158" s="23" t="s">
        <v>533</v>
      </c>
      <c r="AT158" s="23" t="s">
        <v>250</v>
      </c>
      <c r="AU158" s="23" t="s">
        <v>81</v>
      </c>
      <c r="AY158" s="23" t="s">
        <v>123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23" t="s">
        <v>79</v>
      </c>
      <c r="BK158" s="232">
        <f>ROUND(I158*H158,2)</f>
        <v>0</v>
      </c>
      <c r="BL158" s="23" t="s">
        <v>533</v>
      </c>
      <c r="BM158" s="23" t="s">
        <v>975</v>
      </c>
    </row>
    <row r="159" s="11" customFormat="1">
      <c r="B159" s="247"/>
      <c r="C159" s="248"/>
      <c r="D159" s="249" t="s">
        <v>256</v>
      </c>
      <c r="E159" s="250" t="s">
        <v>21</v>
      </c>
      <c r="F159" s="251" t="s">
        <v>832</v>
      </c>
      <c r="G159" s="248"/>
      <c r="H159" s="250" t="s">
        <v>21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AT159" s="257" t="s">
        <v>256</v>
      </c>
      <c r="AU159" s="257" t="s">
        <v>81</v>
      </c>
      <c r="AV159" s="11" t="s">
        <v>79</v>
      </c>
      <c r="AW159" s="11" t="s">
        <v>35</v>
      </c>
      <c r="AX159" s="11" t="s">
        <v>71</v>
      </c>
      <c r="AY159" s="257" t="s">
        <v>123</v>
      </c>
    </row>
    <row r="160" s="12" customFormat="1">
      <c r="B160" s="258"/>
      <c r="C160" s="259"/>
      <c r="D160" s="249" t="s">
        <v>256</v>
      </c>
      <c r="E160" s="260" t="s">
        <v>21</v>
      </c>
      <c r="F160" s="261" t="s">
        <v>976</v>
      </c>
      <c r="G160" s="259"/>
      <c r="H160" s="262">
        <v>18.5</v>
      </c>
      <c r="I160" s="263"/>
      <c r="J160" s="259"/>
      <c r="K160" s="259"/>
      <c r="L160" s="264"/>
      <c r="M160" s="265"/>
      <c r="N160" s="266"/>
      <c r="O160" s="266"/>
      <c r="P160" s="266"/>
      <c r="Q160" s="266"/>
      <c r="R160" s="266"/>
      <c r="S160" s="266"/>
      <c r="T160" s="267"/>
      <c r="AT160" s="268" t="s">
        <v>256</v>
      </c>
      <c r="AU160" s="268" t="s">
        <v>81</v>
      </c>
      <c r="AV160" s="12" t="s">
        <v>81</v>
      </c>
      <c r="AW160" s="12" t="s">
        <v>35</v>
      </c>
      <c r="AX160" s="12" t="s">
        <v>79</v>
      </c>
      <c r="AY160" s="268" t="s">
        <v>123</v>
      </c>
    </row>
    <row r="161" s="1" customFormat="1" ht="25.5" customHeight="1">
      <c r="B161" s="45"/>
      <c r="C161" s="238" t="s">
        <v>420</v>
      </c>
      <c r="D161" s="238" t="s">
        <v>250</v>
      </c>
      <c r="E161" s="239" t="s">
        <v>977</v>
      </c>
      <c r="F161" s="240" t="s">
        <v>978</v>
      </c>
      <c r="G161" s="241" t="s">
        <v>227</v>
      </c>
      <c r="H161" s="242">
        <v>99.700000000000003</v>
      </c>
      <c r="I161" s="243"/>
      <c r="J161" s="244">
        <f>ROUND(I161*H161,2)</f>
        <v>0</v>
      </c>
      <c r="K161" s="240" t="s">
        <v>254</v>
      </c>
      <c r="L161" s="71"/>
      <c r="M161" s="245" t="s">
        <v>21</v>
      </c>
      <c r="N161" s="246" t="s">
        <v>42</v>
      </c>
      <c r="O161" s="46"/>
      <c r="P161" s="230">
        <f>O161*H161</f>
        <v>0</v>
      </c>
      <c r="Q161" s="230">
        <v>0.20300000000000001</v>
      </c>
      <c r="R161" s="230">
        <f>Q161*H161</f>
        <v>20.239100000000001</v>
      </c>
      <c r="S161" s="230">
        <v>0</v>
      </c>
      <c r="T161" s="231">
        <f>S161*H161</f>
        <v>0</v>
      </c>
      <c r="AR161" s="23" t="s">
        <v>533</v>
      </c>
      <c r="AT161" s="23" t="s">
        <v>250</v>
      </c>
      <c r="AU161" s="23" t="s">
        <v>81</v>
      </c>
      <c r="AY161" s="23" t="s">
        <v>123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23" t="s">
        <v>79</v>
      </c>
      <c r="BK161" s="232">
        <f>ROUND(I161*H161,2)</f>
        <v>0</v>
      </c>
      <c r="BL161" s="23" t="s">
        <v>533</v>
      </c>
      <c r="BM161" s="23" t="s">
        <v>979</v>
      </c>
    </row>
    <row r="162" s="12" customFormat="1">
      <c r="B162" s="258"/>
      <c r="C162" s="259"/>
      <c r="D162" s="249" t="s">
        <v>256</v>
      </c>
      <c r="E162" s="260" t="s">
        <v>21</v>
      </c>
      <c r="F162" s="261" t="s">
        <v>821</v>
      </c>
      <c r="G162" s="259"/>
      <c r="H162" s="262">
        <v>99.700000000000003</v>
      </c>
      <c r="I162" s="263"/>
      <c r="J162" s="259"/>
      <c r="K162" s="259"/>
      <c r="L162" s="264"/>
      <c r="M162" s="265"/>
      <c r="N162" s="266"/>
      <c r="O162" s="266"/>
      <c r="P162" s="266"/>
      <c r="Q162" s="266"/>
      <c r="R162" s="266"/>
      <c r="S162" s="266"/>
      <c r="T162" s="267"/>
      <c r="AT162" s="268" t="s">
        <v>256</v>
      </c>
      <c r="AU162" s="268" t="s">
        <v>81</v>
      </c>
      <c r="AV162" s="12" t="s">
        <v>81</v>
      </c>
      <c r="AW162" s="12" t="s">
        <v>35</v>
      </c>
      <c r="AX162" s="12" t="s">
        <v>79</v>
      </c>
      <c r="AY162" s="268" t="s">
        <v>123</v>
      </c>
    </row>
    <row r="163" s="1" customFormat="1" ht="25.5" customHeight="1">
      <c r="B163" s="45"/>
      <c r="C163" s="238" t="s">
        <v>424</v>
      </c>
      <c r="D163" s="238" t="s">
        <v>250</v>
      </c>
      <c r="E163" s="239" t="s">
        <v>980</v>
      </c>
      <c r="F163" s="240" t="s">
        <v>981</v>
      </c>
      <c r="G163" s="241" t="s">
        <v>168</v>
      </c>
      <c r="H163" s="242">
        <v>4</v>
      </c>
      <c r="I163" s="243"/>
      <c r="J163" s="244">
        <f>ROUND(I163*H163,2)</f>
        <v>0</v>
      </c>
      <c r="K163" s="240" t="s">
        <v>254</v>
      </c>
      <c r="L163" s="71"/>
      <c r="M163" s="245" t="s">
        <v>21</v>
      </c>
      <c r="N163" s="246" t="s">
        <v>42</v>
      </c>
      <c r="O163" s="46"/>
      <c r="P163" s="230">
        <f>O163*H163</f>
        <v>0</v>
      </c>
      <c r="Q163" s="230">
        <v>0.0076</v>
      </c>
      <c r="R163" s="230">
        <f>Q163*H163</f>
        <v>0.0304</v>
      </c>
      <c r="S163" s="230">
        <v>0</v>
      </c>
      <c r="T163" s="231">
        <f>S163*H163</f>
        <v>0</v>
      </c>
      <c r="AR163" s="23" t="s">
        <v>533</v>
      </c>
      <c r="AT163" s="23" t="s">
        <v>250</v>
      </c>
      <c r="AU163" s="23" t="s">
        <v>81</v>
      </c>
      <c r="AY163" s="23" t="s">
        <v>123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23" t="s">
        <v>79</v>
      </c>
      <c r="BK163" s="232">
        <f>ROUND(I163*H163,2)</f>
        <v>0</v>
      </c>
      <c r="BL163" s="23" t="s">
        <v>533</v>
      </c>
      <c r="BM163" s="23" t="s">
        <v>982</v>
      </c>
    </row>
    <row r="164" s="1" customFormat="1" ht="25.5" customHeight="1">
      <c r="B164" s="45"/>
      <c r="C164" s="238" t="s">
        <v>428</v>
      </c>
      <c r="D164" s="238" t="s">
        <v>250</v>
      </c>
      <c r="E164" s="239" t="s">
        <v>983</v>
      </c>
      <c r="F164" s="240" t="s">
        <v>984</v>
      </c>
      <c r="G164" s="241" t="s">
        <v>227</v>
      </c>
      <c r="H164" s="242">
        <v>128.19999999999999</v>
      </c>
      <c r="I164" s="243"/>
      <c r="J164" s="244">
        <f>ROUND(I164*H164,2)</f>
        <v>0</v>
      </c>
      <c r="K164" s="240" t="s">
        <v>254</v>
      </c>
      <c r="L164" s="71"/>
      <c r="M164" s="245" t="s">
        <v>21</v>
      </c>
      <c r="N164" s="246" t="s">
        <v>42</v>
      </c>
      <c r="O164" s="46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AR164" s="23" t="s">
        <v>533</v>
      </c>
      <c r="AT164" s="23" t="s">
        <v>250</v>
      </c>
      <c r="AU164" s="23" t="s">
        <v>81</v>
      </c>
      <c r="AY164" s="23" t="s">
        <v>123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23" t="s">
        <v>79</v>
      </c>
      <c r="BK164" s="232">
        <f>ROUND(I164*H164,2)</f>
        <v>0</v>
      </c>
      <c r="BL164" s="23" t="s">
        <v>533</v>
      </c>
      <c r="BM164" s="23" t="s">
        <v>985</v>
      </c>
    </row>
    <row r="165" s="12" customFormat="1">
      <c r="B165" s="258"/>
      <c r="C165" s="259"/>
      <c r="D165" s="249" t="s">
        <v>256</v>
      </c>
      <c r="E165" s="260" t="s">
        <v>823</v>
      </c>
      <c r="F165" s="261" t="s">
        <v>986</v>
      </c>
      <c r="G165" s="259"/>
      <c r="H165" s="262">
        <v>128.19999999999999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AT165" s="268" t="s">
        <v>256</v>
      </c>
      <c r="AU165" s="268" t="s">
        <v>81</v>
      </c>
      <c r="AV165" s="12" t="s">
        <v>81</v>
      </c>
      <c r="AW165" s="12" t="s">
        <v>35</v>
      </c>
      <c r="AX165" s="12" t="s">
        <v>79</v>
      </c>
      <c r="AY165" s="268" t="s">
        <v>123</v>
      </c>
    </row>
    <row r="166" s="1" customFormat="1" ht="25.5" customHeight="1">
      <c r="B166" s="45"/>
      <c r="C166" s="220" t="s">
        <v>432</v>
      </c>
      <c r="D166" s="220" t="s">
        <v>125</v>
      </c>
      <c r="E166" s="221" t="s">
        <v>987</v>
      </c>
      <c r="F166" s="222" t="s">
        <v>988</v>
      </c>
      <c r="G166" s="223" t="s">
        <v>227</v>
      </c>
      <c r="H166" s="224">
        <v>134.61000000000001</v>
      </c>
      <c r="I166" s="225"/>
      <c r="J166" s="226">
        <f>ROUND(I166*H166,2)</f>
        <v>0</v>
      </c>
      <c r="K166" s="222" t="s">
        <v>21</v>
      </c>
      <c r="L166" s="227"/>
      <c r="M166" s="228" t="s">
        <v>21</v>
      </c>
      <c r="N166" s="229" t="s">
        <v>42</v>
      </c>
      <c r="O166" s="46"/>
      <c r="P166" s="230">
        <f>O166*H166</f>
        <v>0</v>
      </c>
      <c r="Q166" s="230">
        <v>0.00042999999999999999</v>
      </c>
      <c r="R166" s="230">
        <f>Q166*H166</f>
        <v>0.057882300000000005</v>
      </c>
      <c r="S166" s="230">
        <v>0</v>
      </c>
      <c r="T166" s="231">
        <f>S166*H166</f>
        <v>0</v>
      </c>
      <c r="AR166" s="23" t="s">
        <v>878</v>
      </c>
      <c r="AT166" s="23" t="s">
        <v>125</v>
      </c>
      <c r="AU166" s="23" t="s">
        <v>81</v>
      </c>
      <c r="AY166" s="23" t="s">
        <v>123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23" t="s">
        <v>79</v>
      </c>
      <c r="BK166" s="232">
        <f>ROUND(I166*H166,2)</f>
        <v>0</v>
      </c>
      <c r="BL166" s="23" t="s">
        <v>878</v>
      </c>
      <c r="BM166" s="23" t="s">
        <v>989</v>
      </c>
    </row>
    <row r="167" s="12" customFormat="1">
      <c r="B167" s="258"/>
      <c r="C167" s="259"/>
      <c r="D167" s="249" t="s">
        <v>256</v>
      </c>
      <c r="E167" s="260" t="s">
        <v>21</v>
      </c>
      <c r="F167" s="261" t="s">
        <v>823</v>
      </c>
      <c r="G167" s="259"/>
      <c r="H167" s="262">
        <v>128.19999999999999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AT167" s="268" t="s">
        <v>256</v>
      </c>
      <c r="AU167" s="268" t="s">
        <v>81</v>
      </c>
      <c r="AV167" s="12" t="s">
        <v>81</v>
      </c>
      <c r="AW167" s="12" t="s">
        <v>35</v>
      </c>
      <c r="AX167" s="12" t="s">
        <v>79</v>
      </c>
      <c r="AY167" s="268" t="s">
        <v>123</v>
      </c>
    </row>
    <row r="168" s="12" customFormat="1">
      <c r="B168" s="258"/>
      <c r="C168" s="259"/>
      <c r="D168" s="249" t="s">
        <v>256</v>
      </c>
      <c r="E168" s="259"/>
      <c r="F168" s="261" t="s">
        <v>990</v>
      </c>
      <c r="G168" s="259"/>
      <c r="H168" s="262">
        <v>134.61000000000001</v>
      </c>
      <c r="I168" s="263"/>
      <c r="J168" s="259"/>
      <c r="K168" s="259"/>
      <c r="L168" s="264"/>
      <c r="M168" s="265"/>
      <c r="N168" s="266"/>
      <c r="O168" s="266"/>
      <c r="P168" s="266"/>
      <c r="Q168" s="266"/>
      <c r="R168" s="266"/>
      <c r="S168" s="266"/>
      <c r="T168" s="267"/>
      <c r="AT168" s="268" t="s">
        <v>256</v>
      </c>
      <c r="AU168" s="268" t="s">
        <v>81</v>
      </c>
      <c r="AV168" s="12" t="s">
        <v>81</v>
      </c>
      <c r="AW168" s="12" t="s">
        <v>6</v>
      </c>
      <c r="AX168" s="12" t="s">
        <v>79</v>
      </c>
      <c r="AY168" s="268" t="s">
        <v>123</v>
      </c>
    </row>
    <row r="169" s="1" customFormat="1" ht="25.5" customHeight="1">
      <c r="B169" s="45"/>
      <c r="C169" s="238" t="s">
        <v>437</v>
      </c>
      <c r="D169" s="238" t="s">
        <v>250</v>
      </c>
      <c r="E169" s="239" t="s">
        <v>991</v>
      </c>
      <c r="F169" s="240" t="s">
        <v>992</v>
      </c>
      <c r="G169" s="241" t="s">
        <v>227</v>
      </c>
      <c r="H169" s="242">
        <v>62</v>
      </c>
      <c r="I169" s="243"/>
      <c r="J169" s="244">
        <f>ROUND(I169*H169,2)</f>
        <v>0</v>
      </c>
      <c r="K169" s="240" t="s">
        <v>254</v>
      </c>
      <c r="L169" s="71"/>
      <c r="M169" s="245" t="s">
        <v>21</v>
      </c>
      <c r="N169" s="246" t="s">
        <v>42</v>
      </c>
      <c r="O169" s="46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AR169" s="23" t="s">
        <v>533</v>
      </c>
      <c r="AT169" s="23" t="s">
        <v>250</v>
      </c>
      <c r="AU169" s="23" t="s">
        <v>81</v>
      </c>
      <c r="AY169" s="23" t="s">
        <v>123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23" t="s">
        <v>79</v>
      </c>
      <c r="BK169" s="232">
        <f>ROUND(I169*H169,2)</f>
        <v>0</v>
      </c>
      <c r="BL169" s="23" t="s">
        <v>533</v>
      </c>
      <c r="BM169" s="23" t="s">
        <v>993</v>
      </c>
    </row>
    <row r="170" s="11" customFormat="1">
      <c r="B170" s="247"/>
      <c r="C170" s="248"/>
      <c r="D170" s="249" t="s">
        <v>256</v>
      </c>
      <c r="E170" s="250" t="s">
        <v>21</v>
      </c>
      <c r="F170" s="251" t="s">
        <v>994</v>
      </c>
      <c r="G170" s="248"/>
      <c r="H170" s="250" t="s">
        <v>21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AT170" s="257" t="s">
        <v>256</v>
      </c>
      <c r="AU170" s="257" t="s">
        <v>81</v>
      </c>
      <c r="AV170" s="11" t="s">
        <v>79</v>
      </c>
      <c r="AW170" s="11" t="s">
        <v>35</v>
      </c>
      <c r="AX170" s="11" t="s">
        <v>71</v>
      </c>
      <c r="AY170" s="257" t="s">
        <v>123</v>
      </c>
    </row>
    <row r="171" s="12" customFormat="1">
      <c r="B171" s="258"/>
      <c r="C171" s="259"/>
      <c r="D171" s="249" t="s">
        <v>256</v>
      </c>
      <c r="E171" s="260" t="s">
        <v>21</v>
      </c>
      <c r="F171" s="261" t="s">
        <v>995</v>
      </c>
      <c r="G171" s="259"/>
      <c r="H171" s="262">
        <v>62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AT171" s="268" t="s">
        <v>256</v>
      </c>
      <c r="AU171" s="268" t="s">
        <v>81</v>
      </c>
      <c r="AV171" s="12" t="s">
        <v>81</v>
      </c>
      <c r="AW171" s="12" t="s">
        <v>35</v>
      </c>
      <c r="AX171" s="12" t="s">
        <v>71</v>
      </c>
      <c r="AY171" s="268" t="s">
        <v>123</v>
      </c>
    </row>
    <row r="172" s="13" customFormat="1">
      <c r="B172" s="269"/>
      <c r="C172" s="270"/>
      <c r="D172" s="249" t="s">
        <v>256</v>
      </c>
      <c r="E172" s="271" t="s">
        <v>813</v>
      </c>
      <c r="F172" s="272" t="s">
        <v>299</v>
      </c>
      <c r="G172" s="270"/>
      <c r="H172" s="273">
        <v>62</v>
      </c>
      <c r="I172" s="274"/>
      <c r="J172" s="270"/>
      <c r="K172" s="270"/>
      <c r="L172" s="275"/>
      <c r="M172" s="276"/>
      <c r="N172" s="277"/>
      <c r="O172" s="277"/>
      <c r="P172" s="277"/>
      <c r="Q172" s="277"/>
      <c r="R172" s="277"/>
      <c r="S172" s="277"/>
      <c r="T172" s="278"/>
      <c r="AT172" s="279" t="s">
        <v>256</v>
      </c>
      <c r="AU172" s="279" t="s">
        <v>81</v>
      </c>
      <c r="AV172" s="13" t="s">
        <v>129</v>
      </c>
      <c r="AW172" s="13" t="s">
        <v>35</v>
      </c>
      <c r="AX172" s="13" t="s">
        <v>79</v>
      </c>
      <c r="AY172" s="279" t="s">
        <v>123</v>
      </c>
    </row>
    <row r="173" s="1" customFormat="1" ht="25.5" customHeight="1">
      <c r="B173" s="45"/>
      <c r="C173" s="220" t="s">
        <v>441</v>
      </c>
      <c r="D173" s="220" t="s">
        <v>125</v>
      </c>
      <c r="E173" s="221" t="s">
        <v>996</v>
      </c>
      <c r="F173" s="222" t="s">
        <v>997</v>
      </c>
      <c r="G173" s="223" t="s">
        <v>227</v>
      </c>
      <c r="H173" s="224">
        <v>65.099999999999994</v>
      </c>
      <c r="I173" s="225"/>
      <c r="J173" s="226">
        <f>ROUND(I173*H173,2)</f>
        <v>0</v>
      </c>
      <c r="K173" s="222" t="s">
        <v>21</v>
      </c>
      <c r="L173" s="227"/>
      <c r="M173" s="228" t="s">
        <v>21</v>
      </c>
      <c r="N173" s="229" t="s">
        <v>42</v>
      </c>
      <c r="O173" s="46"/>
      <c r="P173" s="230">
        <f>O173*H173</f>
        <v>0</v>
      </c>
      <c r="Q173" s="230">
        <v>0.00068999999999999997</v>
      </c>
      <c r="R173" s="230">
        <f>Q173*H173</f>
        <v>0.044918999999999994</v>
      </c>
      <c r="S173" s="230">
        <v>0</v>
      </c>
      <c r="T173" s="231">
        <f>S173*H173</f>
        <v>0</v>
      </c>
      <c r="AR173" s="23" t="s">
        <v>878</v>
      </c>
      <c r="AT173" s="23" t="s">
        <v>125</v>
      </c>
      <c r="AU173" s="23" t="s">
        <v>81</v>
      </c>
      <c r="AY173" s="23" t="s">
        <v>123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23" t="s">
        <v>79</v>
      </c>
      <c r="BK173" s="232">
        <f>ROUND(I173*H173,2)</f>
        <v>0</v>
      </c>
      <c r="BL173" s="23" t="s">
        <v>878</v>
      </c>
      <c r="BM173" s="23" t="s">
        <v>998</v>
      </c>
    </row>
    <row r="174" s="12" customFormat="1">
      <c r="B174" s="258"/>
      <c r="C174" s="259"/>
      <c r="D174" s="249" t="s">
        <v>256</v>
      </c>
      <c r="E174" s="260" t="s">
        <v>21</v>
      </c>
      <c r="F174" s="261" t="s">
        <v>813</v>
      </c>
      <c r="G174" s="259"/>
      <c r="H174" s="262">
        <v>62</v>
      </c>
      <c r="I174" s="263"/>
      <c r="J174" s="259"/>
      <c r="K174" s="259"/>
      <c r="L174" s="264"/>
      <c r="M174" s="265"/>
      <c r="N174" s="266"/>
      <c r="O174" s="266"/>
      <c r="P174" s="266"/>
      <c r="Q174" s="266"/>
      <c r="R174" s="266"/>
      <c r="S174" s="266"/>
      <c r="T174" s="267"/>
      <c r="AT174" s="268" t="s">
        <v>256</v>
      </c>
      <c r="AU174" s="268" t="s">
        <v>81</v>
      </c>
      <c r="AV174" s="12" t="s">
        <v>81</v>
      </c>
      <c r="AW174" s="12" t="s">
        <v>35</v>
      </c>
      <c r="AX174" s="12" t="s">
        <v>71</v>
      </c>
      <c r="AY174" s="268" t="s">
        <v>123</v>
      </c>
    </row>
    <row r="175" s="13" customFormat="1">
      <c r="B175" s="269"/>
      <c r="C175" s="270"/>
      <c r="D175" s="249" t="s">
        <v>256</v>
      </c>
      <c r="E175" s="271" t="s">
        <v>21</v>
      </c>
      <c r="F175" s="272" t="s">
        <v>299</v>
      </c>
      <c r="G175" s="270"/>
      <c r="H175" s="273">
        <v>62</v>
      </c>
      <c r="I175" s="274"/>
      <c r="J175" s="270"/>
      <c r="K175" s="270"/>
      <c r="L175" s="275"/>
      <c r="M175" s="276"/>
      <c r="N175" s="277"/>
      <c r="O175" s="277"/>
      <c r="P175" s="277"/>
      <c r="Q175" s="277"/>
      <c r="R175" s="277"/>
      <c r="S175" s="277"/>
      <c r="T175" s="278"/>
      <c r="AT175" s="279" t="s">
        <v>256</v>
      </c>
      <c r="AU175" s="279" t="s">
        <v>81</v>
      </c>
      <c r="AV175" s="13" t="s">
        <v>129</v>
      </c>
      <c r="AW175" s="13" t="s">
        <v>35</v>
      </c>
      <c r="AX175" s="13" t="s">
        <v>79</v>
      </c>
      <c r="AY175" s="279" t="s">
        <v>123</v>
      </c>
    </row>
    <row r="176" s="12" customFormat="1">
      <c r="B176" s="258"/>
      <c r="C176" s="259"/>
      <c r="D176" s="249" t="s">
        <v>256</v>
      </c>
      <c r="E176" s="259"/>
      <c r="F176" s="261" t="s">
        <v>999</v>
      </c>
      <c r="G176" s="259"/>
      <c r="H176" s="262">
        <v>65.099999999999994</v>
      </c>
      <c r="I176" s="263"/>
      <c r="J176" s="259"/>
      <c r="K176" s="259"/>
      <c r="L176" s="264"/>
      <c r="M176" s="265"/>
      <c r="N176" s="266"/>
      <c r="O176" s="266"/>
      <c r="P176" s="266"/>
      <c r="Q176" s="266"/>
      <c r="R176" s="266"/>
      <c r="S176" s="266"/>
      <c r="T176" s="267"/>
      <c r="AT176" s="268" t="s">
        <v>256</v>
      </c>
      <c r="AU176" s="268" t="s">
        <v>81</v>
      </c>
      <c r="AV176" s="12" t="s">
        <v>81</v>
      </c>
      <c r="AW176" s="12" t="s">
        <v>6</v>
      </c>
      <c r="AX176" s="12" t="s">
        <v>79</v>
      </c>
      <c r="AY176" s="268" t="s">
        <v>123</v>
      </c>
    </row>
    <row r="177" s="1" customFormat="1" ht="25.5" customHeight="1">
      <c r="B177" s="45"/>
      <c r="C177" s="238" t="s">
        <v>447</v>
      </c>
      <c r="D177" s="238" t="s">
        <v>250</v>
      </c>
      <c r="E177" s="239" t="s">
        <v>1000</v>
      </c>
      <c r="F177" s="240" t="s">
        <v>1001</v>
      </c>
      <c r="G177" s="241" t="s">
        <v>227</v>
      </c>
      <c r="H177" s="242">
        <v>99.700000000000003</v>
      </c>
      <c r="I177" s="243"/>
      <c r="J177" s="244">
        <f>ROUND(I177*H177,2)</f>
        <v>0</v>
      </c>
      <c r="K177" s="240" t="s">
        <v>254</v>
      </c>
      <c r="L177" s="71"/>
      <c r="M177" s="245" t="s">
        <v>21</v>
      </c>
      <c r="N177" s="246" t="s">
        <v>42</v>
      </c>
      <c r="O177" s="46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AR177" s="23" t="s">
        <v>533</v>
      </c>
      <c r="AT177" s="23" t="s">
        <v>250</v>
      </c>
      <c r="AU177" s="23" t="s">
        <v>81</v>
      </c>
      <c r="AY177" s="23" t="s">
        <v>123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23" t="s">
        <v>79</v>
      </c>
      <c r="BK177" s="232">
        <f>ROUND(I177*H177,2)</f>
        <v>0</v>
      </c>
      <c r="BL177" s="23" t="s">
        <v>533</v>
      </c>
      <c r="BM177" s="23" t="s">
        <v>1002</v>
      </c>
    </row>
    <row r="178" s="12" customFormat="1">
      <c r="B178" s="258"/>
      <c r="C178" s="259"/>
      <c r="D178" s="249" t="s">
        <v>256</v>
      </c>
      <c r="E178" s="260" t="s">
        <v>21</v>
      </c>
      <c r="F178" s="261" t="s">
        <v>821</v>
      </c>
      <c r="G178" s="259"/>
      <c r="H178" s="262">
        <v>99.700000000000003</v>
      </c>
      <c r="I178" s="263"/>
      <c r="J178" s="259"/>
      <c r="K178" s="259"/>
      <c r="L178" s="264"/>
      <c r="M178" s="265"/>
      <c r="N178" s="266"/>
      <c r="O178" s="266"/>
      <c r="P178" s="266"/>
      <c r="Q178" s="266"/>
      <c r="R178" s="266"/>
      <c r="S178" s="266"/>
      <c r="T178" s="267"/>
      <c r="AT178" s="268" t="s">
        <v>256</v>
      </c>
      <c r="AU178" s="268" t="s">
        <v>81</v>
      </c>
      <c r="AV178" s="12" t="s">
        <v>81</v>
      </c>
      <c r="AW178" s="12" t="s">
        <v>35</v>
      </c>
      <c r="AX178" s="12" t="s">
        <v>79</v>
      </c>
      <c r="AY178" s="268" t="s">
        <v>123</v>
      </c>
    </row>
    <row r="179" s="1" customFormat="1" ht="38.25" customHeight="1">
      <c r="B179" s="45"/>
      <c r="C179" s="238" t="s">
        <v>451</v>
      </c>
      <c r="D179" s="238" t="s">
        <v>250</v>
      </c>
      <c r="E179" s="239" t="s">
        <v>1003</v>
      </c>
      <c r="F179" s="240" t="s">
        <v>1004</v>
      </c>
      <c r="G179" s="241" t="s">
        <v>227</v>
      </c>
      <c r="H179" s="242">
        <v>18.5</v>
      </c>
      <c r="I179" s="243"/>
      <c r="J179" s="244">
        <f>ROUND(I179*H179,2)</f>
        <v>0</v>
      </c>
      <c r="K179" s="240" t="s">
        <v>254</v>
      </c>
      <c r="L179" s="71"/>
      <c r="M179" s="245" t="s">
        <v>21</v>
      </c>
      <c r="N179" s="246" t="s">
        <v>42</v>
      </c>
      <c r="O179" s="46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AR179" s="23" t="s">
        <v>533</v>
      </c>
      <c r="AT179" s="23" t="s">
        <v>250</v>
      </c>
      <c r="AU179" s="23" t="s">
        <v>81</v>
      </c>
      <c r="AY179" s="23" t="s">
        <v>123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23" t="s">
        <v>79</v>
      </c>
      <c r="BK179" s="232">
        <f>ROUND(I179*H179,2)</f>
        <v>0</v>
      </c>
      <c r="BL179" s="23" t="s">
        <v>533</v>
      </c>
      <c r="BM179" s="23" t="s">
        <v>1005</v>
      </c>
    </row>
    <row r="180" s="12" customFormat="1">
      <c r="B180" s="258"/>
      <c r="C180" s="259"/>
      <c r="D180" s="249" t="s">
        <v>256</v>
      </c>
      <c r="E180" s="260" t="s">
        <v>21</v>
      </c>
      <c r="F180" s="261" t="s">
        <v>976</v>
      </c>
      <c r="G180" s="259"/>
      <c r="H180" s="262">
        <v>18.5</v>
      </c>
      <c r="I180" s="263"/>
      <c r="J180" s="259"/>
      <c r="K180" s="259"/>
      <c r="L180" s="264"/>
      <c r="M180" s="265"/>
      <c r="N180" s="266"/>
      <c r="O180" s="266"/>
      <c r="P180" s="266"/>
      <c r="Q180" s="266"/>
      <c r="R180" s="266"/>
      <c r="S180" s="266"/>
      <c r="T180" s="267"/>
      <c r="AT180" s="268" t="s">
        <v>256</v>
      </c>
      <c r="AU180" s="268" t="s">
        <v>81</v>
      </c>
      <c r="AV180" s="12" t="s">
        <v>81</v>
      </c>
      <c r="AW180" s="12" t="s">
        <v>35</v>
      </c>
      <c r="AX180" s="12" t="s">
        <v>79</v>
      </c>
      <c r="AY180" s="268" t="s">
        <v>123</v>
      </c>
    </row>
    <row r="181" s="1" customFormat="1" ht="25.5" customHeight="1">
      <c r="B181" s="45"/>
      <c r="C181" s="238" t="s">
        <v>456</v>
      </c>
      <c r="D181" s="238" t="s">
        <v>250</v>
      </c>
      <c r="E181" s="239" t="s">
        <v>1006</v>
      </c>
      <c r="F181" s="240" t="s">
        <v>1007</v>
      </c>
      <c r="G181" s="241" t="s">
        <v>209</v>
      </c>
      <c r="H181" s="242">
        <v>118.2</v>
      </c>
      <c r="I181" s="243"/>
      <c r="J181" s="244">
        <f>ROUND(I181*H181,2)</f>
        <v>0</v>
      </c>
      <c r="K181" s="240" t="s">
        <v>254</v>
      </c>
      <c r="L181" s="71"/>
      <c r="M181" s="245" t="s">
        <v>21</v>
      </c>
      <c r="N181" s="246" t="s">
        <v>42</v>
      </c>
      <c r="O181" s="46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AR181" s="23" t="s">
        <v>533</v>
      </c>
      <c r="AT181" s="23" t="s">
        <v>250</v>
      </c>
      <c r="AU181" s="23" t="s">
        <v>81</v>
      </c>
      <c r="AY181" s="23" t="s">
        <v>123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23" t="s">
        <v>79</v>
      </c>
      <c r="BK181" s="232">
        <f>ROUND(I181*H181,2)</f>
        <v>0</v>
      </c>
      <c r="BL181" s="23" t="s">
        <v>533</v>
      </c>
      <c r="BM181" s="23" t="s">
        <v>1008</v>
      </c>
    </row>
    <row r="182" s="12" customFormat="1">
      <c r="B182" s="258"/>
      <c r="C182" s="259"/>
      <c r="D182" s="249" t="s">
        <v>256</v>
      </c>
      <c r="E182" s="260" t="s">
        <v>21</v>
      </c>
      <c r="F182" s="261" t="s">
        <v>1009</v>
      </c>
      <c r="G182" s="259"/>
      <c r="H182" s="262">
        <v>118.2</v>
      </c>
      <c r="I182" s="263"/>
      <c r="J182" s="259"/>
      <c r="K182" s="259"/>
      <c r="L182" s="264"/>
      <c r="M182" s="280"/>
      <c r="N182" s="281"/>
      <c r="O182" s="281"/>
      <c r="P182" s="281"/>
      <c r="Q182" s="281"/>
      <c r="R182" s="281"/>
      <c r="S182" s="281"/>
      <c r="T182" s="282"/>
      <c r="AT182" s="268" t="s">
        <v>256</v>
      </c>
      <c r="AU182" s="268" t="s">
        <v>81</v>
      </c>
      <c r="AV182" s="12" t="s">
        <v>81</v>
      </c>
      <c r="AW182" s="12" t="s">
        <v>35</v>
      </c>
      <c r="AX182" s="12" t="s">
        <v>79</v>
      </c>
      <c r="AY182" s="268" t="s">
        <v>123</v>
      </c>
    </row>
    <row r="183" s="1" customFormat="1" ht="6.96" customHeight="1">
      <c r="B183" s="66"/>
      <c r="C183" s="67"/>
      <c r="D183" s="67"/>
      <c r="E183" s="67"/>
      <c r="F183" s="67"/>
      <c r="G183" s="67"/>
      <c r="H183" s="67"/>
      <c r="I183" s="165"/>
      <c r="J183" s="67"/>
      <c r="K183" s="67"/>
      <c r="L183" s="71"/>
    </row>
  </sheetData>
  <sheetProtection sheet="1" autoFilter="0" formatColumns="0" formatRows="0" objects="1" scenarios="1" spinCount="100000" saltValue="QcvKLBR2PcmMmqjUT/bTjebx2wV8gY+dqi+G6XBql8ORh/KaIZMcgsSJfxWbIgaclQOhQzqDtEAjlzABPQaHDg==" hashValue="4qvXLNWaJQOSom1g9yAPow8Dwcds1UIs0Ipqs6nG5FVFGkz578Q/RPXIYMQxX/ctw9RaDY2mF4XPf1N59Tijbw==" algorithmName="SHA-512" password="CC35"/>
  <autoFilter ref="C82:K182"/>
  <mergeCells count="10">
    <mergeCell ref="E7:H7"/>
    <mergeCell ref="E9:H9"/>
    <mergeCell ref="E24:H24"/>
    <mergeCell ref="E45:H45"/>
    <mergeCell ref="E47:H47"/>
    <mergeCell ref="J51:J52"/>
    <mergeCell ref="E73:H73"/>
    <mergeCell ref="E75:H75"/>
    <mergeCell ref="G1:H1"/>
    <mergeCell ref="L2:V2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4" customWidth="1"/>
    <col min="2" max="2" width="1.664063" style="284" customWidth="1"/>
    <col min="3" max="4" width="5" style="284" customWidth="1"/>
    <col min="5" max="5" width="11.67" style="284" customWidth="1"/>
    <col min="6" max="6" width="9.17" style="284" customWidth="1"/>
    <col min="7" max="7" width="5" style="284" customWidth="1"/>
    <col min="8" max="8" width="77.83" style="284" customWidth="1"/>
    <col min="9" max="10" width="20" style="284" customWidth="1"/>
    <col min="11" max="11" width="1.664063" style="284" customWidth="1"/>
  </cols>
  <sheetData>
    <row r="1" ht="37.5" customHeight="1"/>
    <row r="2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="14" customFormat="1" ht="45" customHeight="1">
      <c r="B3" s="288"/>
      <c r="C3" s="289" t="s">
        <v>1010</v>
      </c>
      <c r="D3" s="289"/>
      <c r="E3" s="289"/>
      <c r="F3" s="289"/>
      <c r="G3" s="289"/>
      <c r="H3" s="289"/>
      <c r="I3" s="289"/>
      <c r="J3" s="289"/>
      <c r="K3" s="290"/>
    </row>
    <row r="4" ht="25.5" customHeight="1">
      <c r="B4" s="291"/>
      <c r="C4" s="292" t="s">
        <v>1011</v>
      </c>
      <c r="D4" s="292"/>
      <c r="E4" s="292"/>
      <c r="F4" s="292"/>
      <c r="G4" s="292"/>
      <c r="H4" s="292"/>
      <c r="I4" s="292"/>
      <c r="J4" s="292"/>
      <c r="K4" s="293"/>
    </row>
    <row r="5" ht="5.25" customHeight="1">
      <c r="B5" s="291"/>
      <c r="C5" s="294"/>
      <c r="D5" s="294"/>
      <c r="E5" s="294"/>
      <c r="F5" s="294"/>
      <c r="G5" s="294"/>
      <c r="H5" s="294"/>
      <c r="I5" s="294"/>
      <c r="J5" s="294"/>
      <c r="K5" s="293"/>
    </row>
    <row r="6" ht="15" customHeight="1">
      <c r="B6" s="291"/>
      <c r="C6" s="295" t="s">
        <v>1012</v>
      </c>
      <c r="D6" s="295"/>
      <c r="E6" s="295"/>
      <c r="F6" s="295"/>
      <c r="G6" s="295"/>
      <c r="H6" s="295"/>
      <c r="I6" s="295"/>
      <c r="J6" s="295"/>
      <c r="K6" s="293"/>
    </row>
    <row r="7" ht="15" customHeight="1">
      <c r="B7" s="296"/>
      <c r="C7" s="295" t="s">
        <v>1013</v>
      </c>
      <c r="D7" s="295"/>
      <c r="E7" s="295"/>
      <c r="F7" s="295"/>
      <c r="G7" s="295"/>
      <c r="H7" s="295"/>
      <c r="I7" s="295"/>
      <c r="J7" s="295"/>
      <c r="K7" s="293"/>
    </row>
    <row r="8" ht="12.75" customHeight="1">
      <c r="B8" s="296"/>
      <c r="C8" s="295"/>
      <c r="D8" s="295"/>
      <c r="E8" s="295"/>
      <c r="F8" s="295"/>
      <c r="G8" s="295"/>
      <c r="H8" s="295"/>
      <c r="I8" s="295"/>
      <c r="J8" s="295"/>
      <c r="K8" s="293"/>
    </row>
    <row r="9" ht="15" customHeight="1">
      <c r="B9" s="296"/>
      <c r="C9" s="295" t="s">
        <v>1014</v>
      </c>
      <c r="D9" s="295"/>
      <c r="E9" s="295"/>
      <c r="F9" s="295"/>
      <c r="G9" s="295"/>
      <c r="H9" s="295"/>
      <c r="I9" s="295"/>
      <c r="J9" s="295"/>
      <c r="K9" s="293"/>
    </row>
    <row r="10" ht="15" customHeight="1">
      <c r="B10" s="296"/>
      <c r="C10" s="295"/>
      <c r="D10" s="295" t="s">
        <v>1015</v>
      </c>
      <c r="E10" s="295"/>
      <c r="F10" s="295"/>
      <c r="G10" s="295"/>
      <c r="H10" s="295"/>
      <c r="I10" s="295"/>
      <c r="J10" s="295"/>
      <c r="K10" s="293"/>
    </row>
    <row r="11" ht="15" customHeight="1">
      <c r="B11" s="296"/>
      <c r="C11" s="297"/>
      <c r="D11" s="295" t="s">
        <v>1016</v>
      </c>
      <c r="E11" s="295"/>
      <c r="F11" s="295"/>
      <c r="G11" s="295"/>
      <c r="H11" s="295"/>
      <c r="I11" s="295"/>
      <c r="J11" s="295"/>
      <c r="K11" s="293"/>
    </row>
    <row r="12" ht="12.75" customHeight="1">
      <c r="B12" s="296"/>
      <c r="C12" s="297"/>
      <c r="D12" s="297"/>
      <c r="E12" s="297"/>
      <c r="F12" s="297"/>
      <c r="G12" s="297"/>
      <c r="H12" s="297"/>
      <c r="I12" s="297"/>
      <c r="J12" s="297"/>
      <c r="K12" s="293"/>
    </row>
    <row r="13" ht="15" customHeight="1">
      <c r="B13" s="296"/>
      <c r="C13" s="297"/>
      <c r="D13" s="295" t="s">
        <v>1017</v>
      </c>
      <c r="E13" s="295"/>
      <c r="F13" s="295"/>
      <c r="G13" s="295"/>
      <c r="H13" s="295"/>
      <c r="I13" s="295"/>
      <c r="J13" s="295"/>
      <c r="K13" s="293"/>
    </row>
    <row r="14" ht="15" customHeight="1">
      <c r="B14" s="296"/>
      <c r="C14" s="297"/>
      <c r="D14" s="295" t="s">
        <v>1018</v>
      </c>
      <c r="E14" s="295"/>
      <c r="F14" s="295"/>
      <c r="G14" s="295"/>
      <c r="H14" s="295"/>
      <c r="I14" s="295"/>
      <c r="J14" s="295"/>
      <c r="K14" s="293"/>
    </row>
    <row r="15" ht="15" customHeight="1">
      <c r="B15" s="296"/>
      <c r="C15" s="297"/>
      <c r="D15" s="295" t="s">
        <v>1019</v>
      </c>
      <c r="E15" s="295"/>
      <c r="F15" s="295"/>
      <c r="G15" s="295"/>
      <c r="H15" s="295"/>
      <c r="I15" s="295"/>
      <c r="J15" s="295"/>
      <c r="K15" s="293"/>
    </row>
    <row r="16" ht="15" customHeight="1">
      <c r="B16" s="296"/>
      <c r="C16" s="297"/>
      <c r="D16" s="297"/>
      <c r="E16" s="298" t="s">
        <v>78</v>
      </c>
      <c r="F16" s="295" t="s">
        <v>1020</v>
      </c>
      <c r="G16" s="295"/>
      <c r="H16" s="295"/>
      <c r="I16" s="295"/>
      <c r="J16" s="295"/>
      <c r="K16" s="293"/>
    </row>
    <row r="17" ht="15" customHeight="1">
      <c r="B17" s="296"/>
      <c r="C17" s="297"/>
      <c r="D17" s="297"/>
      <c r="E17" s="298" t="s">
        <v>1021</v>
      </c>
      <c r="F17" s="295" t="s">
        <v>1022</v>
      </c>
      <c r="G17" s="295"/>
      <c r="H17" s="295"/>
      <c r="I17" s="295"/>
      <c r="J17" s="295"/>
      <c r="K17" s="293"/>
    </row>
    <row r="18" ht="15" customHeight="1">
      <c r="B18" s="296"/>
      <c r="C18" s="297"/>
      <c r="D18" s="297"/>
      <c r="E18" s="298" t="s">
        <v>1023</v>
      </c>
      <c r="F18" s="295" t="s">
        <v>1024</v>
      </c>
      <c r="G18" s="295"/>
      <c r="H18" s="295"/>
      <c r="I18" s="295"/>
      <c r="J18" s="295"/>
      <c r="K18" s="293"/>
    </row>
    <row r="19" ht="15" customHeight="1">
      <c r="B19" s="296"/>
      <c r="C19" s="297"/>
      <c r="D19" s="297"/>
      <c r="E19" s="298" t="s">
        <v>1025</v>
      </c>
      <c r="F19" s="295" t="s">
        <v>1026</v>
      </c>
      <c r="G19" s="295"/>
      <c r="H19" s="295"/>
      <c r="I19" s="295"/>
      <c r="J19" s="295"/>
      <c r="K19" s="293"/>
    </row>
    <row r="20" ht="15" customHeight="1">
      <c r="B20" s="296"/>
      <c r="C20" s="297"/>
      <c r="D20" s="297"/>
      <c r="E20" s="298" t="s">
        <v>1027</v>
      </c>
      <c r="F20" s="295" t="s">
        <v>1028</v>
      </c>
      <c r="G20" s="295"/>
      <c r="H20" s="295"/>
      <c r="I20" s="295"/>
      <c r="J20" s="295"/>
      <c r="K20" s="293"/>
    </row>
    <row r="21" ht="15" customHeight="1">
      <c r="B21" s="296"/>
      <c r="C21" s="297"/>
      <c r="D21" s="297"/>
      <c r="E21" s="298" t="s">
        <v>1029</v>
      </c>
      <c r="F21" s="295" t="s">
        <v>1030</v>
      </c>
      <c r="G21" s="295"/>
      <c r="H21" s="295"/>
      <c r="I21" s="295"/>
      <c r="J21" s="295"/>
      <c r="K21" s="293"/>
    </row>
    <row r="22" ht="12.75" customHeight="1">
      <c r="B22" s="296"/>
      <c r="C22" s="297"/>
      <c r="D22" s="297"/>
      <c r="E22" s="297"/>
      <c r="F22" s="297"/>
      <c r="G22" s="297"/>
      <c r="H22" s="297"/>
      <c r="I22" s="297"/>
      <c r="J22" s="297"/>
      <c r="K22" s="293"/>
    </row>
    <row r="23" ht="15" customHeight="1">
      <c r="B23" s="296"/>
      <c r="C23" s="295" t="s">
        <v>1031</v>
      </c>
      <c r="D23" s="295"/>
      <c r="E23" s="295"/>
      <c r="F23" s="295"/>
      <c r="G23" s="295"/>
      <c r="H23" s="295"/>
      <c r="I23" s="295"/>
      <c r="J23" s="295"/>
      <c r="K23" s="293"/>
    </row>
    <row r="24" ht="15" customHeight="1">
      <c r="B24" s="296"/>
      <c r="C24" s="295" t="s">
        <v>1032</v>
      </c>
      <c r="D24" s="295"/>
      <c r="E24" s="295"/>
      <c r="F24" s="295"/>
      <c r="G24" s="295"/>
      <c r="H24" s="295"/>
      <c r="I24" s="295"/>
      <c r="J24" s="295"/>
      <c r="K24" s="293"/>
    </row>
    <row r="25" ht="15" customHeight="1">
      <c r="B25" s="296"/>
      <c r="C25" s="295"/>
      <c r="D25" s="295" t="s">
        <v>1033</v>
      </c>
      <c r="E25" s="295"/>
      <c r="F25" s="295"/>
      <c r="G25" s="295"/>
      <c r="H25" s="295"/>
      <c r="I25" s="295"/>
      <c r="J25" s="295"/>
      <c r="K25" s="293"/>
    </row>
    <row r="26" ht="15" customHeight="1">
      <c r="B26" s="296"/>
      <c r="C26" s="297"/>
      <c r="D26" s="295" t="s">
        <v>1034</v>
      </c>
      <c r="E26" s="295"/>
      <c r="F26" s="295"/>
      <c r="G26" s="295"/>
      <c r="H26" s="295"/>
      <c r="I26" s="295"/>
      <c r="J26" s="295"/>
      <c r="K26" s="293"/>
    </row>
    <row r="27" ht="12.75" customHeight="1">
      <c r="B27" s="296"/>
      <c r="C27" s="297"/>
      <c r="D27" s="297"/>
      <c r="E27" s="297"/>
      <c r="F27" s="297"/>
      <c r="G27" s="297"/>
      <c r="H27" s="297"/>
      <c r="I27" s="297"/>
      <c r="J27" s="297"/>
      <c r="K27" s="293"/>
    </row>
    <row r="28" ht="15" customHeight="1">
      <c r="B28" s="296"/>
      <c r="C28" s="297"/>
      <c r="D28" s="295" t="s">
        <v>1035</v>
      </c>
      <c r="E28" s="295"/>
      <c r="F28" s="295"/>
      <c r="G28" s="295"/>
      <c r="H28" s="295"/>
      <c r="I28" s="295"/>
      <c r="J28" s="295"/>
      <c r="K28" s="293"/>
    </row>
    <row r="29" ht="15" customHeight="1">
      <c r="B29" s="296"/>
      <c r="C29" s="297"/>
      <c r="D29" s="295" t="s">
        <v>1036</v>
      </c>
      <c r="E29" s="295"/>
      <c r="F29" s="295"/>
      <c r="G29" s="295"/>
      <c r="H29" s="295"/>
      <c r="I29" s="295"/>
      <c r="J29" s="295"/>
      <c r="K29" s="293"/>
    </row>
    <row r="30" ht="12.75" customHeight="1">
      <c r="B30" s="296"/>
      <c r="C30" s="297"/>
      <c r="D30" s="297"/>
      <c r="E30" s="297"/>
      <c r="F30" s="297"/>
      <c r="G30" s="297"/>
      <c r="H30" s="297"/>
      <c r="I30" s="297"/>
      <c r="J30" s="297"/>
      <c r="K30" s="293"/>
    </row>
    <row r="31" ht="15" customHeight="1">
      <c r="B31" s="296"/>
      <c r="C31" s="297"/>
      <c r="D31" s="295" t="s">
        <v>1037</v>
      </c>
      <c r="E31" s="295"/>
      <c r="F31" s="295"/>
      <c r="G31" s="295"/>
      <c r="H31" s="295"/>
      <c r="I31" s="295"/>
      <c r="J31" s="295"/>
      <c r="K31" s="293"/>
    </row>
    <row r="32" ht="15" customHeight="1">
      <c r="B32" s="296"/>
      <c r="C32" s="297"/>
      <c r="D32" s="295" t="s">
        <v>1038</v>
      </c>
      <c r="E32" s="295"/>
      <c r="F32" s="295"/>
      <c r="G32" s="295"/>
      <c r="H32" s="295"/>
      <c r="I32" s="295"/>
      <c r="J32" s="295"/>
      <c r="K32" s="293"/>
    </row>
    <row r="33" ht="15" customHeight="1">
      <c r="B33" s="296"/>
      <c r="C33" s="297"/>
      <c r="D33" s="295" t="s">
        <v>1039</v>
      </c>
      <c r="E33" s="295"/>
      <c r="F33" s="295"/>
      <c r="G33" s="295"/>
      <c r="H33" s="295"/>
      <c r="I33" s="295"/>
      <c r="J33" s="295"/>
      <c r="K33" s="293"/>
    </row>
    <row r="34" ht="15" customHeight="1">
      <c r="B34" s="296"/>
      <c r="C34" s="297"/>
      <c r="D34" s="295"/>
      <c r="E34" s="299" t="s">
        <v>107</v>
      </c>
      <c r="F34" s="295"/>
      <c r="G34" s="295" t="s">
        <v>1040</v>
      </c>
      <c r="H34" s="295"/>
      <c r="I34" s="295"/>
      <c r="J34" s="295"/>
      <c r="K34" s="293"/>
    </row>
    <row r="35" ht="30.75" customHeight="1">
      <c r="B35" s="296"/>
      <c r="C35" s="297"/>
      <c r="D35" s="295"/>
      <c r="E35" s="299" t="s">
        <v>1041</v>
      </c>
      <c r="F35" s="295"/>
      <c r="G35" s="295" t="s">
        <v>1042</v>
      </c>
      <c r="H35" s="295"/>
      <c r="I35" s="295"/>
      <c r="J35" s="295"/>
      <c r="K35" s="293"/>
    </row>
    <row r="36" ht="15" customHeight="1">
      <c r="B36" s="296"/>
      <c r="C36" s="297"/>
      <c r="D36" s="295"/>
      <c r="E36" s="299" t="s">
        <v>52</v>
      </c>
      <c r="F36" s="295"/>
      <c r="G36" s="295" t="s">
        <v>1043</v>
      </c>
      <c r="H36" s="295"/>
      <c r="I36" s="295"/>
      <c r="J36" s="295"/>
      <c r="K36" s="293"/>
    </row>
    <row r="37" ht="15" customHeight="1">
      <c r="B37" s="296"/>
      <c r="C37" s="297"/>
      <c r="D37" s="295"/>
      <c r="E37" s="299" t="s">
        <v>108</v>
      </c>
      <c r="F37" s="295"/>
      <c r="G37" s="295" t="s">
        <v>1044</v>
      </c>
      <c r="H37" s="295"/>
      <c r="I37" s="295"/>
      <c r="J37" s="295"/>
      <c r="K37" s="293"/>
    </row>
    <row r="38" ht="15" customHeight="1">
      <c r="B38" s="296"/>
      <c r="C38" s="297"/>
      <c r="D38" s="295"/>
      <c r="E38" s="299" t="s">
        <v>109</v>
      </c>
      <c r="F38" s="295"/>
      <c r="G38" s="295" t="s">
        <v>1045</v>
      </c>
      <c r="H38" s="295"/>
      <c r="I38" s="295"/>
      <c r="J38" s="295"/>
      <c r="K38" s="293"/>
    </row>
    <row r="39" ht="15" customHeight="1">
      <c r="B39" s="296"/>
      <c r="C39" s="297"/>
      <c r="D39" s="295"/>
      <c r="E39" s="299" t="s">
        <v>110</v>
      </c>
      <c r="F39" s="295"/>
      <c r="G39" s="295" t="s">
        <v>1046</v>
      </c>
      <c r="H39" s="295"/>
      <c r="I39" s="295"/>
      <c r="J39" s="295"/>
      <c r="K39" s="293"/>
    </row>
    <row r="40" ht="15" customHeight="1">
      <c r="B40" s="296"/>
      <c r="C40" s="297"/>
      <c r="D40" s="295"/>
      <c r="E40" s="299" t="s">
        <v>1047</v>
      </c>
      <c r="F40" s="295"/>
      <c r="G40" s="295" t="s">
        <v>1048</v>
      </c>
      <c r="H40" s="295"/>
      <c r="I40" s="295"/>
      <c r="J40" s="295"/>
      <c r="K40" s="293"/>
    </row>
    <row r="41" ht="15" customHeight="1">
      <c r="B41" s="296"/>
      <c r="C41" s="297"/>
      <c r="D41" s="295"/>
      <c r="E41" s="299"/>
      <c r="F41" s="295"/>
      <c r="G41" s="295" t="s">
        <v>1049</v>
      </c>
      <c r="H41" s="295"/>
      <c r="I41" s="295"/>
      <c r="J41" s="295"/>
      <c r="K41" s="293"/>
    </row>
    <row r="42" ht="15" customHeight="1">
      <c r="B42" s="296"/>
      <c r="C42" s="297"/>
      <c r="D42" s="295"/>
      <c r="E42" s="299" t="s">
        <v>1050</v>
      </c>
      <c r="F42" s="295"/>
      <c r="G42" s="295" t="s">
        <v>1051</v>
      </c>
      <c r="H42" s="295"/>
      <c r="I42" s="295"/>
      <c r="J42" s="295"/>
      <c r="K42" s="293"/>
    </row>
    <row r="43" ht="15" customHeight="1">
      <c r="B43" s="296"/>
      <c r="C43" s="297"/>
      <c r="D43" s="295"/>
      <c r="E43" s="299" t="s">
        <v>112</v>
      </c>
      <c r="F43" s="295"/>
      <c r="G43" s="295" t="s">
        <v>1052</v>
      </c>
      <c r="H43" s="295"/>
      <c r="I43" s="295"/>
      <c r="J43" s="295"/>
      <c r="K43" s="293"/>
    </row>
    <row r="44" ht="12.75" customHeight="1">
      <c r="B44" s="296"/>
      <c r="C44" s="297"/>
      <c r="D44" s="295"/>
      <c r="E44" s="295"/>
      <c r="F44" s="295"/>
      <c r="G44" s="295"/>
      <c r="H44" s="295"/>
      <c r="I44" s="295"/>
      <c r="J44" s="295"/>
      <c r="K44" s="293"/>
    </row>
    <row r="45" ht="15" customHeight="1">
      <c r="B45" s="296"/>
      <c r="C45" s="297"/>
      <c r="D45" s="295" t="s">
        <v>1053</v>
      </c>
      <c r="E45" s="295"/>
      <c r="F45" s="295"/>
      <c r="G45" s="295"/>
      <c r="H45" s="295"/>
      <c r="I45" s="295"/>
      <c r="J45" s="295"/>
      <c r="K45" s="293"/>
    </row>
    <row r="46" ht="15" customHeight="1">
      <c r="B46" s="296"/>
      <c r="C46" s="297"/>
      <c r="D46" s="297"/>
      <c r="E46" s="295" t="s">
        <v>1054</v>
      </c>
      <c r="F46" s="295"/>
      <c r="G46" s="295"/>
      <c r="H46" s="295"/>
      <c r="I46" s="295"/>
      <c r="J46" s="295"/>
      <c r="K46" s="293"/>
    </row>
    <row r="47" ht="15" customHeight="1">
      <c r="B47" s="296"/>
      <c r="C47" s="297"/>
      <c r="D47" s="297"/>
      <c r="E47" s="295" t="s">
        <v>1055</v>
      </c>
      <c r="F47" s="295"/>
      <c r="G47" s="295"/>
      <c r="H47" s="295"/>
      <c r="I47" s="295"/>
      <c r="J47" s="295"/>
      <c r="K47" s="293"/>
    </row>
    <row r="48" ht="15" customHeight="1">
      <c r="B48" s="296"/>
      <c r="C48" s="297"/>
      <c r="D48" s="297"/>
      <c r="E48" s="295" t="s">
        <v>1056</v>
      </c>
      <c r="F48" s="295"/>
      <c r="G48" s="295"/>
      <c r="H48" s="295"/>
      <c r="I48" s="295"/>
      <c r="J48" s="295"/>
      <c r="K48" s="293"/>
    </row>
    <row r="49" ht="15" customHeight="1">
      <c r="B49" s="296"/>
      <c r="C49" s="297"/>
      <c r="D49" s="295" t="s">
        <v>1057</v>
      </c>
      <c r="E49" s="295"/>
      <c r="F49" s="295"/>
      <c r="G49" s="295"/>
      <c r="H49" s="295"/>
      <c r="I49" s="295"/>
      <c r="J49" s="295"/>
      <c r="K49" s="293"/>
    </row>
    <row r="50" ht="25.5" customHeight="1">
      <c r="B50" s="291"/>
      <c r="C50" s="292" t="s">
        <v>1058</v>
      </c>
      <c r="D50" s="292"/>
      <c r="E50" s="292"/>
      <c r="F50" s="292"/>
      <c r="G50" s="292"/>
      <c r="H50" s="292"/>
      <c r="I50" s="292"/>
      <c r="J50" s="292"/>
      <c r="K50" s="293"/>
    </row>
    <row r="51" ht="5.25" customHeight="1">
      <c r="B51" s="291"/>
      <c r="C51" s="294"/>
      <c r="D51" s="294"/>
      <c r="E51" s="294"/>
      <c r="F51" s="294"/>
      <c r="G51" s="294"/>
      <c r="H51" s="294"/>
      <c r="I51" s="294"/>
      <c r="J51" s="294"/>
      <c r="K51" s="293"/>
    </row>
    <row r="52" ht="15" customHeight="1">
      <c r="B52" s="291"/>
      <c r="C52" s="295" t="s">
        <v>1059</v>
      </c>
      <c r="D52" s="295"/>
      <c r="E52" s="295"/>
      <c r="F52" s="295"/>
      <c r="G52" s="295"/>
      <c r="H52" s="295"/>
      <c r="I52" s="295"/>
      <c r="J52" s="295"/>
      <c r="K52" s="293"/>
    </row>
    <row r="53" ht="15" customHeight="1">
      <c r="B53" s="291"/>
      <c r="C53" s="295" t="s">
        <v>1060</v>
      </c>
      <c r="D53" s="295"/>
      <c r="E53" s="295"/>
      <c r="F53" s="295"/>
      <c r="G53" s="295"/>
      <c r="H53" s="295"/>
      <c r="I53" s="295"/>
      <c r="J53" s="295"/>
      <c r="K53" s="293"/>
    </row>
    <row r="54" ht="12.75" customHeight="1">
      <c r="B54" s="291"/>
      <c r="C54" s="295"/>
      <c r="D54" s="295"/>
      <c r="E54" s="295"/>
      <c r="F54" s="295"/>
      <c r="G54" s="295"/>
      <c r="H54" s="295"/>
      <c r="I54" s="295"/>
      <c r="J54" s="295"/>
      <c r="K54" s="293"/>
    </row>
    <row r="55" ht="15" customHeight="1">
      <c r="B55" s="291"/>
      <c r="C55" s="295" t="s">
        <v>1061</v>
      </c>
      <c r="D55" s="295"/>
      <c r="E55" s="295"/>
      <c r="F55" s="295"/>
      <c r="G55" s="295"/>
      <c r="H55" s="295"/>
      <c r="I55" s="295"/>
      <c r="J55" s="295"/>
      <c r="K55" s="293"/>
    </row>
    <row r="56" ht="15" customHeight="1">
      <c r="B56" s="291"/>
      <c r="C56" s="297"/>
      <c r="D56" s="295" t="s">
        <v>1062</v>
      </c>
      <c r="E56" s="295"/>
      <c r="F56" s="295"/>
      <c r="G56" s="295"/>
      <c r="H56" s="295"/>
      <c r="I56" s="295"/>
      <c r="J56" s="295"/>
      <c r="K56" s="293"/>
    </row>
    <row r="57" ht="15" customHeight="1">
      <c r="B57" s="291"/>
      <c r="C57" s="297"/>
      <c r="D57" s="295" t="s">
        <v>1063</v>
      </c>
      <c r="E57" s="295"/>
      <c r="F57" s="295"/>
      <c r="G57" s="295"/>
      <c r="H57" s="295"/>
      <c r="I57" s="295"/>
      <c r="J57" s="295"/>
      <c r="K57" s="293"/>
    </row>
    <row r="58" ht="15" customHeight="1">
      <c r="B58" s="291"/>
      <c r="C58" s="297"/>
      <c r="D58" s="295" t="s">
        <v>1064</v>
      </c>
      <c r="E58" s="295"/>
      <c r="F58" s="295"/>
      <c r="G58" s="295"/>
      <c r="H58" s="295"/>
      <c r="I58" s="295"/>
      <c r="J58" s="295"/>
      <c r="K58" s="293"/>
    </row>
    <row r="59" ht="15" customHeight="1">
      <c r="B59" s="291"/>
      <c r="C59" s="297"/>
      <c r="D59" s="295" t="s">
        <v>1065</v>
      </c>
      <c r="E59" s="295"/>
      <c r="F59" s="295"/>
      <c r="G59" s="295"/>
      <c r="H59" s="295"/>
      <c r="I59" s="295"/>
      <c r="J59" s="295"/>
      <c r="K59" s="293"/>
    </row>
    <row r="60" ht="15" customHeight="1">
      <c r="B60" s="291"/>
      <c r="C60" s="297"/>
      <c r="D60" s="300" t="s">
        <v>1066</v>
      </c>
      <c r="E60" s="300"/>
      <c r="F60" s="300"/>
      <c r="G60" s="300"/>
      <c r="H60" s="300"/>
      <c r="I60" s="300"/>
      <c r="J60" s="300"/>
      <c r="K60" s="293"/>
    </row>
    <row r="61" ht="15" customHeight="1">
      <c r="B61" s="291"/>
      <c r="C61" s="297"/>
      <c r="D61" s="295" t="s">
        <v>1067</v>
      </c>
      <c r="E61" s="295"/>
      <c r="F61" s="295"/>
      <c r="G61" s="295"/>
      <c r="H61" s="295"/>
      <c r="I61" s="295"/>
      <c r="J61" s="295"/>
      <c r="K61" s="293"/>
    </row>
    <row r="62" ht="12.75" customHeight="1">
      <c r="B62" s="291"/>
      <c r="C62" s="297"/>
      <c r="D62" s="297"/>
      <c r="E62" s="301"/>
      <c r="F62" s="297"/>
      <c r="G62" s="297"/>
      <c r="H62" s="297"/>
      <c r="I62" s="297"/>
      <c r="J62" s="297"/>
      <c r="K62" s="293"/>
    </row>
    <row r="63" ht="15" customHeight="1">
      <c r="B63" s="291"/>
      <c r="C63" s="297"/>
      <c r="D63" s="295" t="s">
        <v>1068</v>
      </c>
      <c r="E63" s="295"/>
      <c r="F63" s="295"/>
      <c r="G63" s="295"/>
      <c r="H63" s="295"/>
      <c r="I63" s="295"/>
      <c r="J63" s="295"/>
      <c r="K63" s="293"/>
    </row>
    <row r="64" ht="15" customHeight="1">
      <c r="B64" s="291"/>
      <c r="C64" s="297"/>
      <c r="D64" s="300" t="s">
        <v>1069</v>
      </c>
      <c r="E64" s="300"/>
      <c r="F64" s="300"/>
      <c r="G64" s="300"/>
      <c r="H64" s="300"/>
      <c r="I64" s="300"/>
      <c r="J64" s="300"/>
      <c r="K64" s="293"/>
    </row>
    <row r="65" ht="15" customHeight="1">
      <c r="B65" s="291"/>
      <c r="C65" s="297"/>
      <c r="D65" s="295" t="s">
        <v>1070</v>
      </c>
      <c r="E65" s="295"/>
      <c r="F65" s="295"/>
      <c r="G65" s="295"/>
      <c r="H65" s="295"/>
      <c r="I65" s="295"/>
      <c r="J65" s="295"/>
      <c r="K65" s="293"/>
    </row>
    <row r="66" ht="15" customHeight="1">
      <c r="B66" s="291"/>
      <c r="C66" s="297"/>
      <c r="D66" s="295" t="s">
        <v>1071</v>
      </c>
      <c r="E66" s="295"/>
      <c r="F66" s="295"/>
      <c r="G66" s="295"/>
      <c r="H66" s="295"/>
      <c r="I66" s="295"/>
      <c r="J66" s="295"/>
      <c r="K66" s="293"/>
    </row>
    <row r="67" ht="15" customHeight="1">
      <c r="B67" s="291"/>
      <c r="C67" s="297"/>
      <c r="D67" s="295" t="s">
        <v>1072</v>
      </c>
      <c r="E67" s="295"/>
      <c r="F67" s="295"/>
      <c r="G67" s="295"/>
      <c r="H67" s="295"/>
      <c r="I67" s="295"/>
      <c r="J67" s="295"/>
      <c r="K67" s="293"/>
    </row>
    <row r="68" ht="15" customHeight="1">
      <c r="B68" s="291"/>
      <c r="C68" s="297"/>
      <c r="D68" s="295" t="s">
        <v>1073</v>
      </c>
      <c r="E68" s="295"/>
      <c r="F68" s="295"/>
      <c r="G68" s="295"/>
      <c r="H68" s="295"/>
      <c r="I68" s="295"/>
      <c r="J68" s="295"/>
      <c r="K68" s="293"/>
    </row>
    <row r="69" ht="12.75" customHeight="1">
      <c r="B69" s="302"/>
      <c r="C69" s="303"/>
      <c r="D69" s="303"/>
      <c r="E69" s="303"/>
      <c r="F69" s="303"/>
      <c r="G69" s="303"/>
      <c r="H69" s="303"/>
      <c r="I69" s="303"/>
      <c r="J69" s="303"/>
      <c r="K69" s="304"/>
    </row>
    <row r="70" ht="18.75" customHeight="1">
      <c r="B70" s="305"/>
      <c r="C70" s="305"/>
      <c r="D70" s="305"/>
      <c r="E70" s="305"/>
      <c r="F70" s="305"/>
      <c r="G70" s="305"/>
      <c r="H70" s="305"/>
      <c r="I70" s="305"/>
      <c r="J70" s="305"/>
      <c r="K70" s="306"/>
    </row>
    <row r="71" ht="18.75" customHeight="1">
      <c r="B71" s="306"/>
      <c r="C71" s="306"/>
      <c r="D71" s="306"/>
      <c r="E71" s="306"/>
      <c r="F71" s="306"/>
      <c r="G71" s="306"/>
      <c r="H71" s="306"/>
      <c r="I71" s="306"/>
      <c r="J71" s="306"/>
      <c r="K71" s="306"/>
    </row>
    <row r="72" ht="7.5" customHeight="1">
      <c r="B72" s="307"/>
      <c r="C72" s="308"/>
      <c r="D72" s="308"/>
      <c r="E72" s="308"/>
      <c r="F72" s="308"/>
      <c r="G72" s="308"/>
      <c r="H72" s="308"/>
      <c r="I72" s="308"/>
      <c r="J72" s="308"/>
      <c r="K72" s="309"/>
    </row>
    <row r="73" ht="45" customHeight="1">
      <c r="B73" s="310"/>
      <c r="C73" s="311" t="s">
        <v>95</v>
      </c>
      <c r="D73" s="311"/>
      <c r="E73" s="311"/>
      <c r="F73" s="311"/>
      <c r="G73" s="311"/>
      <c r="H73" s="311"/>
      <c r="I73" s="311"/>
      <c r="J73" s="311"/>
      <c r="K73" s="312"/>
    </row>
    <row r="74" ht="17.25" customHeight="1">
      <c r="B74" s="310"/>
      <c r="C74" s="313" t="s">
        <v>1074</v>
      </c>
      <c r="D74" s="313"/>
      <c r="E74" s="313"/>
      <c r="F74" s="313" t="s">
        <v>1075</v>
      </c>
      <c r="G74" s="314"/>
      <c r="H74" s="313" t="s">
        <v>108</v>
      </c>
      <c r="I74" s="313" t="s">
        <v>56</v>
      </c>
      <c r="J74" s="313" t="s">
        <v>1076</v>
      </c>
      <c r="K74" s="312"/>
    </row>
    <row r="75" ht="17.25" customHeight="1">
      <c r="B75" s="310"/>
      <c r="C75" s="315" t="s">
        <v>1077</v>
      </c>
      <c r="D75" s="315"/>
      <c r="E75" s="315"/>
      <c r="F75" s="316" t="s">
        <v>1078</v>
      </c>
      <c r="G75" s="317"/>
      <c r="H75" s="315"/>
      <c r="I75" s="315"/>
      <c r="J75" s="315" t="s">
        <v>1079</v>
      </c>
      <c r="K75" s="312"/>
    </row>
    <row r="76" ht="5.25" customHeight="1">
      <c r="B76" s="310"/>
      <c r="C76" s="318"/>
      <c r="D76" s="318"/>
      <c r="E76" s="318"/>
      <c r="F76" s="318"/>
      <c r="G76" s="319"/>
      <c r="H76" s="318"/>
      <c r="I76" s="318"/>
      <c r="J76" s="318"/>
      <c r="K76" s="312"/>
    </row>
    <row r="77" ht="15" customHeight="1">
      <c r="B77" s="310"/>
      <c r="C77" s="299" t="s">
        <v>52</v>
      </c>
      <c r="D77" s="318"/>
      <c r="E77" s="318"/>
      <c r="F77" s="320" t="s">
        <v>1080</v>
      </c>
      <c r="G77" s="319"/>
      <c r="H77" s="299" t="s">
        <v>1081</v>
      </c>
      <c r="I77" s="299" t="s">
        <v>1082</v>
      </c>
      <c r="J77" s="299">
        <v>20</v>
      </c>
      <c r="K77" s="312"/>
    </row>
    <row r="78" ht="15" customHeight="1">
      <c r="B78" s="310"/>
      <c r="C78" s="299" t="s">
        <v>1083</v>
      </c>
      <c r="D78" s="299"/>
      <c r="E78" s="299"/>
      <c r="F78" s="320" t="s">
        <v>1080</v>
      </c>
      <c r="G78" s="319"/>
      <c r="H78" s="299" t="s">
        <v>1084</v>
      </c>
      <c r="I78" s="299" t="s">
        <v>1082</v>
      </c>
      <c r="J78" s="299">
        <v>120</v>
      </c>
      <c r="K78" s="312"/>
    </row>
    <row r="79" ht="15" customHeight="1">
      <c r="B79" s="321"/>
      <c r="C79" s="299" t="s">
        <v>1085</v>
      </c>
      <c r="D79" s="299"/>
      <c r="E79" s="299"/>
      <c r="F79" s="320" t="s">
        <v>1086</v>
      </c>
      <c r="G79" s="319"/>
      <c r="H79" s="299" t="s">
        <v>1087</v>
      </c>
      <c r="I79" s="299" t="s">
        <v>1082</v>
      </c>
      <c r="J79" s="299">
        <v>50</v>
      </c>
      <c r="K79" s="312"/>
    </row>
    <row r="80" ht="15" customHeight="1">
      <c r="B80" s="321"/>
      <c r="C80" s="299" t="s">
        <v>1088</v>
      </c>
      <c r="D80" s="299"/>
      <c r="E80" s="299"/>
      <c r="F80" s="320" t="s">
        <v>1080</v>
      </c>
      <c r="G80" s="319"/>
      <c r="H80" s="299" t="s">
        <v>1089</v>
      </c>
      <c r="I80" s="299" t="s">
        <v>1090</v>
      </c>
      <c r="J80" s="299"/>
      <c r="K80" s="312"/>
    </row>
    <row r="81" ht="15" customHeight="1">
      <c r="B81" s="321"/>
      <c r="C81" s="322" t="s">
        <v>1091</v>
      </c>
      <c r="D81" s="322"/>
      <c r="E81" s="322"/>
      <c r="F81" s="323" t="s">
        <v>1086</v>
      </c>
      <c r="G81" s="322"/>
      <c r="H81" s="322" t="s">
        <v>1092</v>
      </c>
      <c r="I81" s="322" t="s">
        <v>1082</v>
      </c>
      <c r="J81" s="322">
        <v>15</v>
      </c>
      <c r="K81" s="312"/>
    </row>
    <row r="82" ht="15" customHeight="1">
      <c r="B82" s="321"/>
      <c r="C82" s="322" t="s">
        <v>1093</v>
      </c>
      <c r="D82" s="322"/>
      <c r="E82" s="322"/>
      <c r="F82" s="323" t="s">
        <v>1086</v>
      </c>
      <c r="G82" s="322"/>
      <c r="H82" s="322" t="s">
        <v>1094</v>
      </c>
      <c r="I82" s="322" t="s">
        <v>1082</v>
      </c>
      <c r="J82" s="322">
        <v>15</v>
      </c>
      <c r="K82" s="312"/>
    </row>
    <row r="83" ht="15" customHeight="1">
      <c r="B83" s="321"/>
      <c r="C83" s="322" t="s">
        <v>1095</v>
      </c>
      <c r="D83" s="322"/>
      <c r="E83" s="322"/>
      <c r="F83" s="323" t="s">
        <v>1086</v>
      </c>
      <c r="G83" s="322"/>
      <c r="H83" s="322" t="s">
        <v>1096</v>
      </c>
      <c r="I83" s="322" t="s">
        <v>1082</v>
      </c>
      <c r="J83" s="322">
        <v>20</v>
      </c>
      <c r="K83" s="312"/>
    </row>
    <row r="84" ht="15" customHeight="1">
      <c r="B84" s="321"/>
      <c r="C84" s="322" t="s">
        <v>1097</v>
      </c>
      <c r="D84" s="322"/>
      <c r="E84" s="322"/>
      <c r="F84" s="323" t="s">
        <v>1086</v>
      </c>
      <c r="G84" s="322"/>
      <c r="H84" s="322" t="s">
        <v>1098</v>
      </c>
      <c r="I84" s="322" t="s">
        <v>1082</v>
      </c>
      <c r="J84" s="322">
        <v>20</v>
      </c>
      <c r="K84" s="312"/>
    </row>
    <row r="85" ht="15" customHeight="1">
      <c r="B85" s="321"/>
      <c r="C85" s="299" t="s">
        <v>1099</v>
      </c>
      <c r="D85" s="299"/>
      <c r="E85" s="299"/>
      <c r="F85" s="320" t="s">
        <v>1086</v>
      </c>
      <c r="G85" s="319"/>
      <c r="H85" s="299" t="s">
        <v>1100</v>
      </c>
      <c r="I85" s="299" t="s">
        <v>1082</v>
      </c>
      <c r="J85" s="299">
        <v>50</v>
      </c>
      <c r="K85" s="312"/>
    </row>
    <row r="86" ht="15" customHeight="1">
      <c r="B86" s="321"/>
      <c r="C86" s="299" t="s">
        <v>1101</v>
      </c>
      <c r="D86" s="299"/>
      <c r="E86" s="299"/>
      <c r="F86" s="320" t="s">
        <v>1086</v>
      </c>
      <c r="G86" s="319"/>
      <c r="H86" s="299" t="s">
        <v>1102</v>
      </c>
      <c r="I86" s="299" t="s">
        <v>1082</v>
      </c>
      <c r="J86" s="299">
        <v>20</v>
      </c>
      <c r="K86" s="312"/>
    </row>
    <row r="87" ht="15" customHeight="1">
      <c r="B87" s="321"/>
      <c r="C87" s="299" t="s">
        <v>1103</v>
      </c>
      <c r="D87" s="299"/>
      <c r="E87" s="299"/>
      <c r="F87" s="320" t="s">
        <v>1086</v>
      </c>
      <c r="G87" s="319"/>
      <c r="H87" s="299" t="s">
        <v>1104</v>
      </c>
      <c r="I87" s="299" t="s">
        <v>1082</v>
      </c>
      <c r="J87" s="299">
        <v>20</v>
      </c>
      <c r="K87" s="312"/>
    </row>
    <row r="88" ht="15" customHeight="1">
      <c r="B88" s="321"/>
      <c r="C88" s="299" t="s">
        <v>1105</v>
      </c>
      <c r="D88" s="299"/>
      <c r="E88" s="299"/>
      <c r="F88" s="320" t="s">
        <v>1086</v>
      </c>
      <c r="G88" s="319"/>
      <c r="H88" s="299" t="s">
        <v>1106</v>
      </c>
      <c r="I88" s="299" t="s">
        <v>1082</v>
      </c>
      <c r="J88" s="299">
        <v>50</v>
      </c>
      <c r="K88" s="312"/>
    </row>
    <row r="89" ht="15" customHeight="1">
      <c r="B89" s="321"/>
      <c r="C89" s="299" t="s">
        <v>1107</v>
      </c>
      <c r="D89" s="299"/>
      <c r="E89" s="299"/>
      <c r="F89" s="320" t="s">
        <v>1086</v>
      </c>
      <c r="G89" s="319"/>
      <c r="H89" s="299" t="s">
        <v>1107</v>
      </c>
      <c r="I89" s="299" t="s">
        <v>1082</v>
      </c>
      <c r="J89" s="299">
        <v>50</v>
      </c>
      <c r="K89" s="312"/>
    </row>
    <row r="90" ht="15" customHeight="1">
      <c r="B90" s="321"/>
      <c r="C90" s="299" t="s">
        <v>113</v>
      </c>
      <c r="D90" s="299"/>
      <c r="E90" s="299"/>
      <c r="F90" s="320" t="s">
        <v>1086</v>
      </c>
      <c r="G90" s="319"/>
      <c r="H90" s="299" t="s">
        <v>1108</v>
      </c>
      <c r="I90" s="299" t="s">
        <v>1082</v>
      </c>
      <c r="J90" s="299">
        <v>255</v>
      </c>
      <c r="K90" s="312"/>
    </row>
    <row r="91" ht="15" customHeight="1">
      <c r="B91" s="321"/>
      <c r="C91" s="299" t="s">
        <v>1109</v>
      </c>
      <c r="D91" s="299"/>
      <c r="E91" s="299"/>
      <c r="F91" s="320" t="s">
        <v>1080</v>
      </c>
      <c r="G91" s="319"/>
      <c r="H91" s="299" t="s">
        <v>1110</v>
      </c>
      <c r="I91" s="299" t="s">
        <v>1111</v>
      </c>
      <c r="J91" s="299"/>
      <c r="K91" s="312"/>
    </row>
    <row r="92" ht="15" customHeight="1">
      <c r="B92" s="321"/>
      <c r="C92" s="299" t="s">
        <v>1112</v>
      </c>
      <c r="D92" s="299"/>
      <c r="E92" s="299"/>
      <c r="F92" s="320" t="s">
        <v>1080</v>
      </c>
      <c r="G92" s="319"/>
      <c r="H92" s="299" t="s">
        <v>1113</v>
      </c>
      <c r="I92" s="299" t="s">
        <v>1114</v>
      </c>
      <c r="J92" s="299"/>
      <c r="K92" s="312"/>
    </row>
    <row r="93" ht="15" customHeight="1">
      <c r="B93" s="321"/>
      <c r="C93" s="299" t="s">
        <v>1115</v>
      </c>
      <c r="D93" s="299"/>
      <c r="E93" s="299"/>
      <c r="F93" s="320" t="s">
        <v>1080</v>
      </c>
      <c r="G93" s="319"/>
      <c r="H93" s="299" t="s">
        <v>1115</v>
      </c>
      <c r="I93" s="299" t="s">
        <v>1114</v>
      </c>
      <c r="J93" s="299"/>
      <c r="K93" s="312"/>
    </row>
    <row r="94" ht="15" customHeight="1">
      <c r="B94" s="321"/>
      <c r="C94" s="299" t="s">
        <v>37</v>
      </c>
      <c r="D94" s="299"/>
      <c r="E94" s="299"/>
      <c r="F94" s="320" t="s">
        <v>1080</v>
      </c>
      <c r="G94" s="319"/>
      <c r="H94" s="299" t="s">
        <v>1116</v>
      </c>
      <c r="I94" s="299" t="s">
        <v>1114</v>
      </c>
      <c r="J94" s="299"/>
      <c r="K94" s="312"/>
    </row>
    <row r="95" ht="15" customHeight="1">
      <c r="B95" s="321"/>
      <c r="C95" s="299" t="s">
        <v>47</v>
      </c>
      <c r="D95" s="299"/>
      <c r="E95" s="299"/>
      <c r="F95" s="320" t="s">
        <v>1080</v>
      </c>
      <c r="G95" s="319"/>
      <c r="H95" s="299" t="s">
        <v>1117</v>
      </c>
      <c r="I95" s="299" t="s">
        <v>1114</v>
      </c>
      <c r="J95" s="299"/>
      <c r="K95" s="312"/>
    </row>
    <row r="96" ht="15" customHeight="1">
      <c r="B96" s="324"/>
      <c r="C96" s="325"/>
      <c r="D96" s="325"/>
      <c r="E96" s="325"/>
      <c r="F96" s="325"/>
      <c r="G96" s="325"/>
      <c r="H96" s="325"/>
      <c r="I96" s="325"/>
      <c r="J96" s="325"/>
      <c r="K96" s="326"/>
    </row>
    <row r="97" ht="18.75" customHeight="1">
      <c r="B97" s="327"/>
      <c r="C97" s="328"/>
      <c r="D97" s="328"/>
      <c r="E97" s="328"/>
      <c r="F97" s="328"/>
      <c r="G97" s="328"/>
      <c r="H97" s="328"/>
      <c r="I97" s="328"/>
      <c r="J97" s="328"/>
      <c r="K97" s="327"/>
    </row>
    <row r="98" ht="18.75" customHeight="1">
      <c r="B98" s="306"/>
      <c r="C98" s="306"/>
      <c r="D98" s="306"/>
      <c r="E98" s="306"/>
      <c r="F98" s="306"/>
      <c r="G98" s="306"/>
      <c r="H98" s="306"/>
      <c r="I98" s="306"/>
      <c r="J98" s="306"/>
      <c r="K98" s="306"/>
    </row>
    <row r="99" ht="7.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9"/>
    </row>
    <row r="100" ht="45" customHeight="1">
      <c r="B100" s="310"/>
      <c r="C100" s="311" t="s">
        <v>1118</v>
      </c>
      <c r="D100" s="311"/>
      <c r="E100" s="311"/>
      <c r="F100" s="311"/>
      <c r="G100" s="311"/>
      <c r="H100" s="311"/>
      <c r="I100" s="311"/>
      <c r="J100" s="311"/>
      <c r="K100" s="312"/>
    </row>
    <row r="101" ht="17.25" customHeight="1">
      <c r="B101" s="310"/>
      <c r="C101" s="313" t="s">
        <v>1074</v>
      </c>
      <c r="D101" s="313"/>
      <c r="E101" s="313"/>
      <c r="F101" s="313" t="s">
        <v>1075</v>
      </c>
      <c r="G101" s="314"/>
      <c r="H101" s="313" t="s">
        <v>108</v>
      </c>
      <c r="I101" s="313" t="s">
        <v>56</v>
      </c>
      <c r="J101" s="313" t="s">
        <v>1076</v>
      </c>
      <c r="K101" s="312"/>
    </row>
    <row r="102" ht="17.25" customHeight="1">
      <c r="B102" s="310"/>
      <c r="C102" s="315" t="s">
        <v>1077</v>
      </c>
      <c r="D102" s="315"/>
      <c r="E102" s="315"/>
      <c r="F102" s="316" t="s">
        <v>1078</v>
      </c>
      <c r="G102" s="317"/>
      <c r="H102" s="315"/>
      <c r="I102" s="315"/>
      <c r="J102" s="315" t="s">
        <v>1079</v>
      </c>
      <c r="K102" s="312"/>
    </row>
    <row r="103" ht="5.25" customHeight="1">
      <c r="B103" s="310"/>
      <c r="C103" s="313"/>
      <c r="D103" s="313"/>
      <c r="E103" s="313"/>
      <c r="F103" s="313"/>
      <c r="G103" s="329"/>
      <c r="H103" s="313"/>
      <c r="I103" s="313"/>
      <c r="J103" s="313"/>
      <c r="K103" s="312"/>
    </row>
    <row r="104" ht="15" customHeight="1">
      <c r="B104" s="310"/>
      <c r="C104" s="299" t="s">
        <v>52</v>
      </c>
      <c r="D104" s="318"/>
      <c r="E104" s="318"/>
      <c r="F104" s="320" t="s">
        <v>1080</v>
      </c>
      <c r="G104" s="329"/>
      <c r="H104" s="299" t="s">
        <v>1119</v>
      </c>
      <c r="I104" s="299" t="s">
        <v>1082</v>
      </c>
      <c r="J104" s="299">
        <v>20</v>
      </c>
      <c r="K104" s="312"/>
    </row>
    <row r="105" ht="15" customHeight="1">
      <c r="B105" s="310"/>
      <c r="C105" s="299" t="s">
        <v>1083</v>
      </c>
      <c r="D105" s="299"/>
      <c r="E105" s="299"/>
      <c r="F105" s="320" t="s">
        <v>1080</v>
      </c>
      <c r="G105" s="299"/>
      <c r="H105" s="299" t="s">
        <v>1119</v>
      </c>
      <c r="I105" s="299" t="s">
        <v>1082</v>
      </c>
      <c r="J105" s="299">
        <v>120</v>
      </c>
      <c r="K105" s="312"/>
    </row>
    <row r="106" ht="15" customHeight="1">
      <c r="B106" s="321"/>
      <c r="C106" s="299" t="s">
        <v>1085</v>
      </c>
      <c r="D106" s="299"/>
      <c r="E106" s="299"/>
      <c r="F106" s="320" t="s">
        <v>1086</v>
      </c>
      <c r="G106" s="299"/>
      <c r="H106" s="299" t="s">
        <v>1119</v>
      </c>
      <c r="I106" s="299" t="s">
        <v>1082</v>
      </c>
      <c r="J106" s="299">
        <v>50</v>
      </c>
      <c r="K106" s="312"/>
    </row>
    <row r="107" ht="15" customHeight="1">
      <c r="B107" s="321"/>
      <c r="C107" s="299" t="s">
        <v>1088</v>
      </c>
      <c r="D107" s="299"/>
      <c r="E107" s="299"/>
      <c r="F107" s="320" t="s">
        <v>1080</v>
      </c>
      <c r="G107" s="299"/>
      <c r="H107" s="299" t="s">
        <v>1119</v>
      </c>
      <c r="I107" s="299" t="s">
        <v>1090</v>
      </c>
      <c r="J107" s="299"/>
      <c r="K107" s="312"/>
    </row>
    <row r="108" ht="15" customHeight="1">
      <c r="B108" s="321"/>
      <c r="C108" s="299" t="s">
        <v>1099</v>
      </c>
      <c r="D108" s="299"/>
      <c r="E108" s="299"/>
      <c r="F108" s="320" t="s">
        <v>1086</v>
      </c>
      <c r="G108" s="299"/>
      <c r="H108" s="299" t="s">
        <v>1119</v>
      </c>
      <c r="I108" s="299" t="s">
        <v>1082</v>
      </c>
      <c r="J108" s="299">
        <v>50</v>
      </c>
      <c r="K108" s="312"/>
    </row>
    <row r="109" ht="15" customHeight="1">
      <c r="B109" s="321"/>
      <c r="C109" s="299" t="s">
        <v>1107</v>
      </c>
      <c r="D109" s="299"/>
      <c r="E109" s="299"/>
      <c r="F109" s="320" t="s">
        <v>1086</v>
      </c>
      <c r="G109" s="299"/>
      <c r="H109" s="299" t="s">
        <v>1119</v>
      </c>
      <c r="I109" s="299" t="s">
        <v>1082</v>
      </c>
      <c r="J109" s="299">
        <v>50</v>
      </c>
      <c r="K109" s="312"/>
    </row>
    <row r="110" ht="15" customHeight="1">
      <c r="B110" s="321"/>
      <c r="C110" s="299" t="s">
        <v>1105</v>
      </c>
      <c r="D110" s="299"/>
      <c r="E110" s="299"/>
      <c r="F110" s="320" t="s">
        <v>1086</v>
      </c>
      <c r="G110" s="299"/>
      <c r="H110" s="299" t="s">
        <v>1119</v>
      </c>
      <c r="I110" s="299" t="s">
        <v>1082</v>
      </c>
      <c r="J110" s="299">
        <v>50</v>
      </c>
      <c r="K110" s="312"/>
    </row>
    <row r="111" ht="15" customHeight="1">
      <c r="B111" s="321"/>
      <c r="C111" s="299" t="s">
        <v>52</v>
      </c>
      <c r="D111" s="299"/>
      <c r="E111" s="299"/>
      <c r="F111" s="320" t="s">
        <v>1080</v>
      </c>
      <c r="G111" s="299"/>
      <c r="H111" s="299" t="s">
        <v>1120</v>
      </c>
      <c r="I111" s="299" t="s">
        <v>1082</v>
      </c>
      <c r="J111" s="299">
        <v>20</v>
      </c>
      <c r="K111" s="312"/>
    </row>
    <row r="112" ht="15" customHeight="1">
      <c r="B112" s="321"/>
      <c r="C112" s="299" t="s">
        <v>1121</v>
      </c>
      <c r="D112" s="299"/>
      <c r="E112" s="299"/>
      <c r="F112" s="320" t="s">
        <v>1080</v>
      </c>
      <c r="G112" s="299"/>
      <c r="H112" s="299" t="s">
        <v>1122</v>
      </c>
      <c r="I112" s="299" t="s">
        <v>1082</v>
      </c>
      <c r="J112" s="299">
        <v>120</v>
      </c>
      <c r="K112" s="312"/>
    </row>
    <row r="113" ht="15" customHeight="1">
      <c r="B113" s="321"/>
      <c r="C113" s="299" t="s">
        <v>37</v>
      </c>
      <c r="D113" s="299"/>
      <c r="E113" s="299"/>
      <c r="F113" s="320" t="s">
        <v>1080</v>
      </c>
      <c r="G113" s="299"/>
      <c r="H113" s="299" t="s">
        <v>1123</v>
      </c>
      <c r="I113" s="299" t="s">
        <v>1114</v>
      </c>
      <c r="J113" s="299"/>
      <c r="K113" s="312"/>
    </row>
    <row r="114" ht="15" customHeight="1">
      <c r="B114" s="321"/>
      <c r="C114" s="299" t="s">
        <v>47</v>
      </c>
      <c r="D114" s="299"/>
      <c r="E114" s="299"/>
      <c r="F114" s="320" t="s">
        <v>1080</v>
      </c>
      <c r="G114" s="299"/>
      <c r="H114" s="299" t="s">
        <v>1124</v>
      </c>
      <c r="I114" s="299" t="s">
        <v>1114</v>
      </c>
      <c r="J114" s="299"/>
      <c r="K114" s="312"/>
    </row>
    <row r="115" ht="15" customHeight="1">
      <c r="B115" s="321"/>
      <c r="C115" s="299" t="s">
        <v>56</v>
      </c>
      <c r="D115" s="299"/>
      <c r="E115" s="299"/>
      <c r="F115" s="320" t="s">
        <v>1080</v>
      </c>
      <c r="G115" s="299"/>
      <c r="H115" s="299" t="s">
        <v>1125</v>
      </c>
      <c r="I115" s="299" t="s">
        <v>1126</v>
      </c>
      <c r="J115" s="299"/>
      <c r="K115" s="312"/>
    </row>
    <row r="116" ht="15" customHeight="1">
      <c r="B116" s="324"/>
      <c r="C116" s="330"/>
      <c r="D116" s="330"/>
      <c r="E116" s="330"/>
      <c r="F116" s="330"/>
      <c r="G116" s="330"/>
      <c r="H116" s="330"/>
      <c r="I116" s="330"/>
      <c r="J116" s="330"/>
      <c r="K116" s="326"/>
    </row>
    <row r="117" ht="18.75" customHeight="1">
      <c r="B117" s="331"/>
      <c r="C117" s="295"/>
      <c r="D117" s="295"/>
      <c r="E117" s="295"/>
      <c r="F117" s="332"/>
      <c r="G117" s="295"/>
      <c r="H117" s="295"/>
      <c r="I117" s="295"/>
      <c r="J117" s="295"/>
      <c r="K117" s="331"/>
    </row>
    <row r="118" ht="18.75" customHeight="1">
      <c r="B118" s="306"/>
      <c r="C118" s="306"/>
      <c r="D118" s="306"/>
      <c r="E118" s="306"/>
      <c r="F118" s="306"/>
      <c r="G118" s="306"/>
      <c r="H118" s="306"/>
      <c r="I118" s="306"/>
      <c r="J118" s="306"/>
      <c r="K118" s="306"/>
    </row>
    <row r="119" ht="7.5" customHeight="1">
      <c r="B119" s="333"/>
      <c r="C119" s="334"/>
      <c r="D119" s="334"/>
      <c r="E119" s="334"/>
      <c r="F119" s="334"/>
      <c r="G119" s="334"/>
      <c r="H119" s="334"/>
      <c r="I119" s="334"/>
      <c r="J119" s="334"/>
      <c r="K119" s="335"/>
    </row>
    <row r="120" ht="45" customHeight="1">
      <c r="B120" s="336"/>
      <c r="C120" s="289" t="s">
        <v>1127</v>
      </c>
      <c r="D120" s="289"/>
      <c r="E120" s="289"/>
      <c r="F120" s="289"/>
      <c r="G120" s="289"/>
      <c r="H120" s="289"/>
      <c r="I120" s="289"/>
      <c r="J120" s="289"/>
      <c r="K120" s="337"/>
    </row>
    <row r="121" ht="17.25" customHeight="1">
      <c r="B121" s="338"/>
      <c r="C121" s="313" t="s">
        <v>1074</v>
      </c>
      <c r="D121" s="313"/>
      <c r="E121" s="313"/>
      <c r="F121" s="313" t="s">
        <v>1075</v>
      </c>
      <c r="G121" s="314"/>
      <c r="H121" s="313" t="s">
        <v>108</v>
      </c>
      <c r="I121" s="313" t="s">
        <v>56</v>
      </c>
      <c r="J121" s="313" t="s">
        <v>1076</v>
      </c>
      <c r="K121" s="339"/>
    </row>
    <row r="122" ht="17.25" customHeight="1">
      <c r="B122" s="338"/>
      <c r="C122" s="315" t="s">
        <v>1077</v>
      </c>
      <c r="D122" s="315"/>
      <c r="E122" s="315"/>
      <c r="F122" s="316" t="s">
        <v>1078</v>
      </c>
      <c r="G122" s="317"/>
      <c r="H122" s="315"/>
      <c r="I122" s="315"/>
      <c r="J122" s="315" t="s">
        <v>1079</v>
      </c>
      <c r="K122" s="339"/>
    </row>
    <row r="123" ht="5.25" customHeight="1">
      <c r="B123" s="340"/>
      <c r="C123" s="318"/>
      <c r="D123" s="318"/>
      <c r="E123" s="318"/>
      <c r="F123" s="318"/>
      <c r="G123" s="299"/>
      <c r="H123" s="318"/>
      <c r="I123" s="318"/>
      <c r="J123" s="318"/>
      <c r="K123" s="341"/>
    </row>
    <row r="124" ht="15" customHeight="1">
      <c r="B124" s="340"/>
      <c r="C124" s="299" t="s">
        <v>1083</v>
      </c>
      <c r="D124" s="318"/>
      <c r="E124" s="318"/>
      <c r="F124" s="320" t="s">
        <v>1080</v>
      </c>
      <c r="G124" s="299"/>
      <c r="H124" s="299" t="s">
        <v>1119</v>
      </c>
      <c r="I124" s="299" t="s">
        <v>1082</v>
      </c>
      <c r="J124" s="299">
        <v>120</v>
      </c>
      <c r="K124" s="342"/>
    </row>
    <row r="125" ht="15" customHeight="1">
      <c r="B125" s="340"/>
      <c r="C125" s="299" t="s">
        <v>1128</v>
      </c>
      <c r="D125" s="299"/>
      <c r="E125" s="299"/>
      <c r="F125" s="320" t="s">
        <v>1080</v>
      </c>
      <c r="G125" s="299"/>
      <c r="H125" s="299" t="s">
        <v>1129</v>
      </c>
      <c r="I125" s="299" t="s">
        <v>1082</v>
      </c>
      <c r="J125" s="299" t="s">
        <v>1130</v>
      </c>
      <c r="K125" s="342"/>
    </row>
    <row r="126" ht="15" customHeight="1">
      <c r="B126" s="340"/>
      <c r="C126" s="299" t="s">
        <v>1029</v>
      </c>
      <c r="D126" s="299"/>
      <c r="E126" s="299"/>
      <c r="F126" s="320" t="s">
        <v>1080</v>
      </c>
      <c r="G126" s="299"/>
      <c r="H126" s="299" t="s">
        <v>1131</v>
      </c>
      <c r="I126" s="299" t="s">
        <v>1082</v>
      </c>
      <c r="J126" s="299" t="s">
        <v>1130</v>
      </c>
      <c r="K126" s="342"/>
    </row>
    <row r="127" ht="15" customHeight="1">
      <c r="B127" s="340"/>
      <c r="C127" s="299" t="s">
        <v>1091</v>
      </c>
      <c r="D127" s="299"/>
      <c r="E127" s="299"/>
      <c r="F127" s="320" t="s">
        <v>1086</v>
      </c>
      <c r="G127" s="299"/>
      <c r="H127" s="299" t="s">
        <v>1092</v>
      </c>
      <c r="I127" s="299" t="s">
        <v>1082</v>
      </c>
      <c r="J127" s="299">
        <v>15</v>
      </c>
      <c r="K127" s="342"/>
    </row>
    <row r="128" ht="15" customHeight="1">
      <c r="B128" s="340"/>
      <c r="C128" s="322" t="s">
        <v>1093</v>
      </c>
      <c r="D128" s="322"/>
      <c r="E128" s="322"/>
      <c r="F128" s="323" t="s">
        <v>1086</v>
      </c>
      <c r="G128" s="322"/>
      <c r="H128" s="322" t="s">
        <v>1094</v>
      </c>
      <c r="I128" s="322" t="s">
        <v>1082</v>
      </c>
      <c r="J128" s="322">
        <v>15</v>
      </c>
      <c r="K128" s="342"/>
    </row>
    <row r="129" ht="15" customHeight="1">
      <c r="B129" s="340"/>
      <c r="C129" s="322" t="s">
        <v>1095</v>
      </c>
      <c r="D129" s="322"/>
      <c r="E129" s="322"/>
      <c r="F129" s="323" t="s">
        <v>1086</v>
      </c>
      <c r="G129" s="322"/>
      <c r="H129" s="322" t="s">
        <v>1096</v>
      </c>
      <c r="I129" s="322" t="s">
        <v>1082</v>
      </c>
      <c r="J129" s="322">
        <v>20</v>
      </c>
      <c r="K129" s="342"/>
    </row>
    <row r="130" ht="15" customHeight="1">
      <c r="B130" s="340"/>
      <c r="C130" s="322" t="s">
        <v>1097</v>
      </c>
      <c r="D130" s="322"/>
      <c r="E130" s="322"/>
      <c r="F130" s="323" t="s">
        <v>1086</v>
      </c>
      <c r="G130" s="322"/>
      <c r="H130" s="322" t="s">
        <v>1098</v>
      </c>
      <c r="I130" s="322" t="s">
        <v>1082</v>
      </c>
      <c r="J130" s="322">
        <v>20</v>
      </c>
      <c r="K130" s="342"/>
    </row>
    <row r="131" ht="15" customHeight="1">
      <c r="B131" s="340"/>
      <c r="C131" s="299" t="s">
        <v>1085</v>
      </c>
      <c r="D131" s="299"/>
      <c r="E131" s="299"/>
      <c r="F131" s="320" t="s">
        <v>1086</v>
      </c>
      <c r="G131" s="299"/>
      <c r="H131" s="299" t="s">
        <v>1119</v>
      </c>
      <c r="I131" s="299" t="s">
        <v>1082</v>
      </c>
      <c r="J131" s="299">
        <v>50</v>
      </c>
      <c r="K131" s="342"/>
    </row>
    <row r="132" ht="15" customHeight="1">
      <c r="B132" s="340"/>
      <c r="C132" s="299" t="s">
        <v>1099</v>
      </c>
      <c r="D132" s="299"/>
      <c r="E132" s="299"/>
      <c r="F132" s="320" t="s">
        <v>1086</v>
      </c>
      <c r="G132" s="299"/>
      <c r="H132" s="299" t="s">
        <v>1119</v>
      </c>
      <c r="I132" s="299" t="s">
        <v>1082</v>
      </c>
      <c r="J132" s="299">
        <v>50</v>
      </c>
      <c r="K132" s="342"/>
    </row>
    <row r="133" ht="15" customHeight="1">
      <c r="B133" s="340"/>
      <c r="C133" s="299" t="s">
        <v>1105</v>
      </c>
      <c r="D133" s="299"/>
      <c r="E133" s="299"/>
      <c r="F133" s="320" t="s">
        <v>1086</v>
      </c>
      <c r="G133" s="299"/>
      <c r="H133" s="299" t="s">
        <v>1119</v>
      </c>
      <c r="I133" s="299" t="s">
        <v>1082</v>
      </c>
      <c r="J133" s="299">
        <v>50</v>
      </c>
      <c r="K133" s="342"/>
    </row>
    <row r="134" ht="15" customHeight="1">
      <c r="B134" s="340"/>
      <c r="C134" s="299" t="s">
        <v>1107</v>
      </c>
      <c r="D134" s="299"/>
      <c r="E134" s="299"/>
      <c r="F134" s="320" t="s">
        <v>1086</v>
      </c>
      <c r="G134" s="299"/>
      <c r="H134" s="299" t="s">
        <v>1119</v>
      </c>
      <c r="I134" s="299" t="s">
        <v>1082</v>
      </c>
      <c r="J134" s="299">
        <v>50</v>
      </c>
      <c r="K134" s="342"/>
    </row>
    <row r="135" ht="15" customHeight="1">
      <c r="B135" s="340"/>
      <c r="C135" s="299" t="s">
        <v>113</v>
      </c>
      <c r="D135" s="299"/>
      <c r="E135" s="299"/>
      <c r="F135" s="320" t="s">
        <v>1086</v>
      </c>
      <c r="G135" s="299"/>
      <c r="H135" s="299" t="s">
        <v>1132</v>
      </c>
      <c r="I135" s="299" t="s">
        <v>1082</v>
      </c>
      <c r="J135" s="299">
        <v>255</v>
      </c>
      <c r="K135" s="342"/>
    </row>
    <row r="136" ht="15" customHeight="1">
      <c r="B136" s="340"/>
      <c r="C136" s="299" t="s">
        <v>1109</v>
      </c>
      <c r="D136" s="299"/>
      <c r="E136" s="299"/>
      <c r="F136" s="320" t="s">
        <v>1080</v>
      </c>
      <c r="G136" s="299"/>
      <c r="H136" s="299" t="s">
        <v>1133</v>
      </c>
      <c r="I136" s="299" t="s">
        <v>1111</v>
      </c>
      <c r="J136" s="299"/>
      <c r="K136" s="342"/>
    </row>
    <row r="137" ht="15" customHeight="1">
      <c r="B137" s="340"/>
      <c r="C137" s="299" t="s">
        <v>1112</v>
      </c>
      <c r="D137" s="299"/>
      <c r="E137" s="299"/>
      <c r="F137" s="320" t="s">
        <v>1080</v>
      </c>
      <c r="G137" s="299"/>
      <c r="H137" s="299" t="s">
        <v>1134</v>
      </c>
      <c r="I137" s="299" t="s">
        <v>1114</v>
      </c>
      <c r="J137" s="299"/>
      <c r="K137" s="342"/>
    </row>
    <row r="138" ht="15" customHeight="1">
      <c r="B138" s="340"/>
      <c r="C138" s="299" t="s">
        <v>1115</v>
      </c>
      <c r="D138" s="299"/>
      <c r="E138" s="299"/>
      <c r="F138" s="320" t="s">
        <v>1080</v>
      </c>
      <c r="G138" s="299"/>
      <c r="H138" s="299" t="s">
        <v>1115</v>
      </c>
      <c r="I138" s="299" t="s">
        <v>1114</v>
      </c>
      <c r="J138" s="299"/>
      <c r="K138" s="342"/>
    </row>
    <row r="139" ht="15" customHeight="1">
      <c r="B139" s="340"/>
      <c r="C139" s="299" t="s">
        <v>37</v>
      </c>
      <c r="D139" s="299"/>
      <c r="E139" s="299"/>
      <c r="F139" s="320" t="s">
        <v>1080</v>
      </c>
      <c r="G139" s="299"/>
      <c r="H139" s="299" t="s">
        <v>1135</v>
      </c>
      <c r="I139" s="299" t="s">
        <v>1114</v>
      </c>
      <c r="J139" s="299"/>
      <c r="K139" s="342"/>
    </row>
    <row r="140" ht="15" customHeight="1">
      <c r="B140" s="340"/>
      <c r="C140" s="299" t="s">
        <v>1136</v>
      </c>
      <c r="D140" s="299"/>
      <c r="E140" s="299"/>
      <c r="F140" s="320" t="s">
        <v>1080</v>
      </c>
      <c r="G140" s="299"/>
      <c r="H140" s="299" t="s">
        <v>1137</v>
      </c>
      <c r="I140" s="299" t="s">
        <v>1114</v>
      </c>
      <c r="J140" s="299"/>
      <c r="K140" s="342"/>
    </row>
    <row r="141" ht="15" customHeight="1">
      <c r="B141" s="343"/>
      <c r="C141" s="344"/>
      <c r="D141" s="344"/>
      <c r="E141" s="344"/>
      <c r="F141" s="344"/>
      <c r="G141" s="344"/>
      <c r="H141" s="344"/>
      <c r="I141" s="344"/>
      <c r="J141" s="344"/>
      <c r="K141" s="345"/>
    </row>
    <row r="142" ht="18.75" customHeight="1">
      <c r="B142" s="295"/>
      <c r="C142" s="295"/>
      <c r="D142" s="295"/>
      <c r="E142" s="295"/>
      <c r="F142" s="332"/>
      <c r="G142" s="295"/>
      <c r="H142" s="295"/>
      <c r="I142" s="295"/>
      <c r="J142" s="295"/>
      <c r="K142" s="295"/>
    </row>
    <row r="143" ht="18.75" customHeight="1">
      <c r="B143" s="306"/>
      <c r="C143" s="306"/>
      <c r="D143" s="306"/>
      <c r="E143" s="306"/>
      <c r="F143" s="306"/>
      <c r="G143" s="306"/>
      <c r="H143" s="306"/>
      <c r="I143" s="306"/>
      <c r="J143" s="306"/>
      <c r="K143" s="306"/>
    </row>
    <row r="144" ht="7.5" customHeight="1">
      <c r="B144" s="307"/>
      <c r="C144" s="308"/>
      <c r="D144" s="308"/>
      <c r="E144" s="308"/>
      <c r="F144" s="308"/>
      <c r="G144" s="308"/>
      <c r="H144" s="308"/>
      <c r="I144" s="308"/>
      <c r="J144" s="308"/>
      <c r="K144" s="309"/>
    </row>
    <row r="145" ht="45" customHeight="1">
      <c r="B145" s="310"/>
      <c r="C145" s="311" t="s">
        <v>1138</v>
      </c>
      <c r="D145" s="311"/>
      <c r="E145" s="311"/>
      <c r="F145" s="311"/>
      <c r="G145" s="311"/>
      <c r="H145" s="311"/>
      <c r="I145" s="311"/>
      <c r="J145" s="311"/>
      <c r="K145" s="312"/>
    </row>
    <row r="146" ht="17.25" customHeight="1">
      <c r="B146" s="310"/>
      <c r="C146" s="313" t="s">
        <v>1074</v>
      </c>
      <c r="D146" s="313"/>
      <c r="E146" s="313"/>
      <c r="F146" s="313" t="s">
        <v>1075</v>
      </c>
      <c r="G146" s="314"/>
      <c r="H146" s="313" t="s">
        <v>108</v>
      </c>
      <c r="I146" s="313" t="s">
        <v>56</v>
      </c>
      <c r="J146" s="313" t="s">
        <v>1076</v>
      </c>
      <c r="K146" s="312"/>
    </row>
    <row r="147" ht="17.25" customHeight="1">
      <c r="B147" s="310"/>
      <c r="C147" s="315" t="s">
        <v>1077</v>
      </c>
      <c r="D147" s="315"/>
      <c r="E147" s="315"/>
      <c r="F147" s="316" t="s">
        <v>1078</v>
      </c>
      <c r="G147" s="317"/>
      <c r="H147" s="315"/>
      <c r="I147" s="315"/>
      <c r="J147" s="315" t="s">
        <v>1079</v>
      </c>
      <c r="K147" s="312"/>
    </row>
    <row r="148" ht="5.25" customHeight="1">
      <c r="B148" s="321"/>
      <c r="C148" s="318"/>
      <c r="D148" s="318"/>
      <c r="E148" s="318"/>
      <c r="F148" s="318"/>
      <c r="G148" s="319"/>
      <c r="H148" s="318"/>
      <c r="I148" s="318"/>
      <c r="J148" s="318"/>
      <c r="K148" s="342"/>
    </row>
    <row r="149" ht="15" customHeight="1">
      <c r="B149" s="321"/>
      <c r="C149" s="346" t="s">
        <v>1083</v>
      </c>
      <c r="D149" s="299"/>
      <c r="E149" s="299"/>
      <c r="F149" s="347" t="s">
        <v>1080</v>
      </c>
      <c r="G149" s="299"/>
      <c r="H149" s="346" t="s">
        <v>1119</v>
      </c>
      <c r="I149" s="346" t="s">
        <v>1082</v>
      </c>
      <c r="J149" s="346">
        <v>120</v>
      </c>
      <c r="K149" s="342"/>
    </row>
    <row r="150" ht="15" customHeight="1">
      <c r="B150" s="321"/>
      <c r="C150" s="346" t="s">
        <v>1128</v>
      </c>
      <c r="D150" s="299"/>
      <c r="E150" s="299"/>
      <c r="F150" s="347" t="s">
        <v>1080</v>
      </c>
      <c r="G150" s="299"/>
      <c r="H150" s="346" t="s">
        <v>1139</v>
      </c>
      <c r="I150" s="346" t="s">
        <v>1082</v>
      </c>
      <c r="J150" s="346" t="s">
        <v>1130</v>
      </c>
      <c r="K150" s="342"/>
    </row>
    <row r="151" ht="15" customHeight="1">
      <c r="B151" s="321"/>
      <c r="C151" s="346" t="s">
        <v>1029</v>
      </c>
      <c r="D151" s="299"/>
      <c r="E151" s="299"/>
      <c r="F151" s="347" t="s">
        <v>1080</v>
      </c>
      <c r="G151" s="299"/>
      <c r="H151" s="346" t="s">
        <v>1140</v>
      </c>
      <c r="I151" s="346" t="s">
        <v>1082</v>
      </c>
      <c r="J151" s="346" t="s">
        <v>1130</v>
      </c>
      <c r="K151" s="342"/>
    </row>
    <row r="152" ht="15" customHeight="1">
      <c r="B152" s="321"/>
      <c r="C152" s="346" t="s">
        <v>1085</v>
      </c>
      <c r="D152" s="299"/>
      <c r="E152" s="299"/>
      <c r="F152" s="347" t="s">
        <v>1086</v>
      </c>
      <c r="G152" s="299"/>
      <c r="H152" s="346" t="s">
        <v>1119</v>
      </c>
      <c r="I152" s="346" t="s">
        <v>1082</v>
      </c>
      <c r="J152" s="346">
        <v>50</v>
      </c>
      <c r="K152" s="342"/>
    </row>
    <row r="153" ht="15" customHeight="1">
      <c r="B153" s="321"/>
      <c r="C153" s="346" t="s">
        <v>1088</v>
      </c>
      <c r="D153" s="299"/>
      <c r="E153" s="299"/>
      <c r="F153" s="347" t="s">
        <v>1080</v>
      </c>
      <c r="G153" s="299"/>
      <c r="H153" s="346" t="s">
        <v>1119</v>
      </c>
      <c r="I153" s="346" t="s">
        <v>1090</v>
      </c>
      <c r="J153" s="346"/>
      <c r="K153" s="342"/>
    </row>
    <row r="154" ht="15" customHeight="1">
      <c r="B154" s="321"/>
      <c r="C154" s="346" t="s">
        <v>1099</v>
      </c>
      <c r="D154" s="299"/>
      <c r="E154" s="299"/>
      <c r="F154" s="347" t="s">
        <v>1086</v>
      </c>
      <c r="G154" s="299"/>
      <c r="H154" s="346" t="s">
        <v>1119</v>
      </c>
      <c r="I154" s="346" t="s">
        <v>1082</v>
      </c>
      <c r="J154" s="346">
        <v>50</v>
      </c>
      <c r="K154" s="342"/>
    </row>
    <row r="155" ht="15" customHeight="1">
      <c r="B155" s="321"/>
      <c r="C155" s="346" t="s">
        <v>1107</v>
      </c>
      <c r="D155" s="299"/>
      <c r="E155" s="299"/>
      <c r="F155" s="347" t="s">
        <v>1086</v>
      </c>
      <c r="G155" s="299"/>
      <c r="H155" s="346" t="s">
        <v>1119</v>
      </c>
      <c r="I155" s="346" t="s">
        <v>1082</v>
      </c>
      <c r="J155" s="346">
        <v>50</v>
      </c>
      <c r="K155" s="342"/>
    </row>
    <row r="156" ht="15" customHeight="1">
      <c r="B156" s="321"/>
      <c r="C156" s="346" t="s">
        <v>1105</v>
      </c>
      <c r="D156" s="299"/>
      <c r="E156" s="299"/>
      <c r="F156" s="347" t="s">
        <v>1086</v>
      </c>
      <c r="G156" s="299"/>
      <c r="H156" s="346" t="s">
        <v>1119</v>
      </c>
      <c r="I156" s="346" t="s">
        <v>1082</v>
      </c>
      <c r="J156" s="346">
        <v>50</v>
      </c>
      <c r="K156" s="342"/>
    </row>
    <row r="157" ht="15" customHeight="1">
      <c r="B157" s="321"/>
      <c r="C157" s="346" t="s">
        <v>100</v>
      </c>
      <c r="D157" s="299"/>
      <c r="E157" s="299"/>
      <c r="F157" s="347" t="s">
        <v>1080</v>
      </c>
      <c r="G157" s="299"/>
      <c r="H157" s="346" t="s">
        <v>1141</v>
      </c>
      <c r="I157" s="346" t="s">
        <v>1082</v>
      </c>
      <c r="J157" s="346" t="s">
        <v>1142</v>
      </c>
      <c r="K157" s="342"/>
    </row>
    <row r="158" ht="15" customHeight="1">
      <c r="B158" s="321"/>
      <c r="C158" s="346" t="s">
        <v>1143</v>
      </c>
      <c r="D158" s="299"/>
      <c r="E158" s="299"/>
      <c r="F158" s="347" t="s">
        <v>1080</v>
      </c>
      <c r="G158" s="299"/>
      <c r="H158" s="346" t="s">
        <v>1144</v>
      </c>
      <c r="I158" s="346" t="s">
        <v>1114</v>
      </c>
      <c r="J158" s="346"/>
      <c r="K158" s="342"/>
    </row>
    <row r="159" ht="15" customHeight="1">
      <c r="B159" s="348"/>
      <c r="C159" s="330"/>
      <c r="D159" s="330"/>
      <c r="E159" s="330"/>
      <c r="F159" s="330"/>
      <c r="G159" s="330"/>
      <c r="H159" s="330"/>
      <c r="I159" s="330"/>
      <c r="J159" s="330"/>
      <c r="K159" s="349"/>
    </row>
    <row r="160" ht="18.75" customHeight="1">
      <c r="B160" s="295"/>
      <c r="C160" s="299"/>
      <c r="D160" s="299"/>
      <c r="E160" s="299"/>
      <c r="F160" s="320"/>
      <c r="G160" s="299"/>
      <c r="H160" s="299"/>
      <c r="I160" s="299"/>
      <c r="J160" s="299"/>
      <c r="K160" s="295"/>
    </row>
    <row r="161" ht="18.75" customHeight="1">
      <c r="B161" s="306"/>
      <c r="C161" s="306"/>
      <c r="D161" s="306"/>
      <c r="E161" s="306"/>
      <c r="F161" s="306"/>
      <c r="G161" s="306"/>
      <c r="H161" s="306"/>
      <c r="I161" s="306"/>
      <c r="J161" s="306"/>
      <c r="K161" s="306"/>
    </row>
    <row r="162" ht="7.5" customHeight="1">
      <c r="B162" s="285"/>
      <c r="C162" s="286"/>
      <c r="D162" s="286"/>
      <c r="E162" s="286"/>
      <c r="F162" s="286"/>
      <c r="G162" s="286"/>
      <c r="H162" s="286"/>
      <c r="I162" s="286"/>
      <c r="J162" s="286"/>
      <c r="K162" s="287"/>
    </row>
    <row r="163" ht="45" customHeight="1">
      <c r="B163" s="288"/>
      <c r="C163" s="289" t="s">
        <v>1145</v>
      </c>
      <c r="D163" s="289"/>
      <c r="E163" s="289"/>
      <c r="F163" s="289"/>
      <c r="G163" s="289"/>
      <c r="H163" s="289"/>
      <c r="I163" s="289"/>
      <c r="J163" s="289"/>
      <c r="K163" s="290"/>
    </row>
    <row r="164" ht="17.25" customHeight="1">
      <c r="B164" s="288"/>
      <c r="C164" s="313" t="s">
        <v>1074</v>
      </c>
      <c r="D164" s="313"/>
      <c r="E164" s="313"/>
      <c r="F164" s="313" t="s">
        <v>1075</v>
      </c>
      <c r="G164" s="350"/>
      <c r="H164" s="351" t="s">
        <v>108</v>
      </c>
      <c r="I164" s="351" t="s">
        <v>56</v>
      </c>
      <c r="J164" s="313" t="s">
        <v>1076</v>
      </c>
      <c r="K164" s="290"/>
    </row>
    <row r="165" ht="17.25" customHeight="1">
      <c r="B165" s="291"/>
      <c r="C165" s="315" t="s">
        <v>1077</v>
      </c>
      <c r="D165" s="315"/>
      <c r="E165" s="315"/>
      <c r="F165" s="316" t="s">
        <v>1078</v>
      </c>
      <c r="G165" s="352"/>
      <c r="H165" s="353"/>
      <c r="I165" s="353"/>
      <c r="J165" s="315" t="s">
        <v>1079</v>
      </c>
      <c r="K165" s="293"/>
    </row>
    <row r="166" ht="5.25" customHeight="1">
      <c r="B166" s="321"/>
      <c r="C166" s="318"/>
      <c r="D166" s="318"/>
      <c r="E166" s="318"/>
      <c r="F166" s="318"/>
      <c r="G166" s="319"/>
      <c r="H166" s="318"/>
      <c r="I166" s="318"/>
      <c r="J166" s="318"/>
      <c r="K166" s="342"/>
    </row>
    <row r="167" ht="15" customHeight="1">
      <c r="B167" s="321"/>
      <c r="C167" s="299" t="s">
        <v>1083</v>
      </c>
      <c r="D167" s="299"/>
      <c r="E167" s="299"/>
      <c r="F167" s="320" t="s">
        <v>1080</v>
      </c>
      <c r="G167" s="299"/>
      <c r="H167" s="299" t="s">
        <v>1119</v>
      </c>
      <c r="I167" s="299" t="s">
        <v>1082</v>
      </c>
      <c r="J167" s="299">
        <v>120</v>
      </c>
      <c r="K167" s="342"/>
    </row>
    <row r="168" ht="15" customHeight="1">
      <c r="B168" s="321"/>
      <c r="C168" s="299" t="s">
        <v>1128</v>
      </c>
      <c r="D168" s="299"/>
      <c r="E168" s="299"/>
      <c r="F168" s="320" t="s">
        <v>1080</v>
      </c>
      <c r="G168" s="299"/>
      <c r="H168" s="299" t="s">
        <v>1129</v>
      </c>
      <c r="I168" s="299" t="s">
        <v>1082</v>
      </c>
      <c r="J168" s="299" t="s">
        <v>1130</v>
      </c>
      <c r="K168" s="342"/>
    </row>
    <row r="169" ht="15" customHeight="1">
      <c r="B169" s="321"/>
      <c r="C169" s="299" t="s">
        <v>1029</v>
      </c>
      <c r="D169" s="299"/>
      <c r="E169" s="299"/>
      <c r="F169" s="320" t="s">
        <v>1080</v>
      </c>
      <c r="G169" s="299"/>
      <c r="H169" s="299" t="s">
        <v>1146</v>
      </c>
      <c r="I169" s="299" t="s">
        <v>1082</v>
      </c>
      <c r="J169" s="299" t="s">
        <v>1130</v>
      </c>
      <c r="K169" s="342"/>
    </row>
    <row r="170" ht="15" customHeight="1">
      <c r="B170" s="321"/>
      <c r="C170" s="299" t="s">
        <v>1085</v>
      </c>
      <c r="D170" s="299"/>
      <c r="E170" s="299"/>
      <c r="F170" s="320" t="s">
        <v>1086</v>
      </c>
      <c r="G170" s="299"/>
      <c r="H170" s="299" t="s">
        <v>1146</v>
      </c>
      <c r="I170" s="299" t="s">
        <v>1082</v>
      </c>
      <c r="J170" s="299">
        <v>50</v>
      </c>
      <c r="K170" s="342"/>
    </row>
    <row r="171" ht="15" customHeight="1">
      <c r="B171" s="321"/>
      <c r="C171" s="299" t="s">
        <v>1088</v>
      </c>
      <c r="D171" s="299"/>
      <c r="E171" s="299"/>
      <c r="F171" s="320" t="s">
        <v>1080</v>
      </c>
      <c r="G171" s="299"/>
      <c r="H171" s="299" t="s">
        <v>1146</v>
      </c>
      <c r="I171" s="299" t="s">
        <v>1090</v>
      </c>
      <c r="J171" s="299"/>
      <c r="K171" s="342"/>
    </row>
    <row r="172" ht="15" customHeight="1">
      <c r="B172" s="321"/>
      <c r="C172" s="299" t="s">
        <v>1099</v>
      </c>
      <c r="D172" s="299"/>
      <c r="E172" s="299"/>
      <c r="F172" s="320" t="s">
        <v>1086</v>
      </c>
      <c r="G172" s="299"/>
      <c r="H172" s="299" t="s">
        <v>1146</v>
      </c>
      <c r="I172" s="299" t="s">
        <v>1082</v>
      </c>
      <c r="J172" s="299">
        <v>50</v>
      </c>
      <c r="K172" s="342"/>
    </row>
    <row r="173" ht="15" customHeight="1">
      <c r="B173" s="321"/>
      <c r="C173" s="299" t="s">
        <v>1107</v>
      </c>
      <c r="D173" s="299"/>
      <c r="E173" s="299"/>
      <c r="F173" s="320" t="s">
        <v>1086</v>
      </c>
      <c r="G173" s="299"/>
      <c r="H173" s="299" t="s">
        <v>1146</v>
      </c>
      <c r="I173" s="299" t="s">
        <v>1082</v>
      </c>
      <c r="J173" s="299">
        <v>50</v>
      </c>
      <c r="K173" s="342"/>
    </row>
    <row r="174" ht="15" customHeight="1">
      <c r="B174" s="321"/>
      <c r="C174" s="299" t="s">
        <v>1105</v>
      </c>
      <c r="D174" s="299"/>
      <c r="E174" s="299"/>
      <c r="F174" s="320" t="s">
        <v>1086</v>
      </c>
      <c r="G174" s="299"/>
      <c r="H174" s="299" t="s">
        <v>1146</v>
      </c>
      <c r="I174" s="299" t="s">
        <v>1082</v>
      </c>
      <c r="J174" s="299">
        <v>50</v>
      </c>
      <c r="K174" s="342"/>
    </row>
    <row r="175" ht="15" customHeight="1">
      <c r="B175" s="321"/>
      <c r="C175" s="299" t="s">
        <v>107</v>
      </c>
      <c r="D175" s="299"/>
      <c r="E175" s="299"/>
      <c r="F175" s="320" t="s">
        <v>1080</v>
      </c>
      <c r="G175" s="299"/>
      <c r="H175" s="299" t="s">
        <v>1147</v>
      </c>
      <c r="I175" s="299" t="s">
        <v>1148</v>
      </c>
      <c r="J175" s="299"/>
      <c r="K175" s="342"/>
    </row>
    <row r="176" ht="15" customHeight="1">
      <c r="B176" s="321"/>
      <c r="C176" s="299" t="s">
        <v>56</v>
      </c>
      <c r="D176" s="299"/>
      <c r="E176" s="299"/>
      <c r="F176" s="320" t="s">
        <v>1080</v>
      </c>
      <c r="G176" s="299"/>
      <c r="H176" s="299" t="s">
        <v>1149</v>
      </c>
      <c r="I176" s="299" t="s">
        <v>1150</v>
      </c>
      <c r="J176" s="299">
        <v>1</v>
      </c>
      <c r="K176" s="342"/>
    </row>
    <row r="177" ht="15" customHeight="1">
      <c r="B177" s="321"/>
      <c r="C177" s="299" t="s">
        <v>52</v>
      </c>
      <c r="D177" s="299"/>
      <c r="E177" s="299"/>
      <c r="F177" s="320" t="s">
        <v>1080</v>
      </c>
      <c r="G177" s="299"/>
      <c r="H177" s="299" t="s">
        <v>1151</v>
      </c>
      <c r="I177" s="299" t="s">
        <v>1082</v>
      </c>
      <c r="J177" s="299">
        <v>20</v>
      </c>
      <c r="K177" s="342"/>
    </row>
    <row r="178" ht="15" customHeight="1">
      <c r="B178" s="321"/>
      <c r="C178" s="299" t="s">
        <v>108</v>
      </c>
      <c r="D178" s="299"/>
      <c r="E178" s="299"/>
      <c r="F178" s="320" t="s">
        <v>1080</v>
      </c>
      <c r="G178" s="299"/>
      <c r="H178" s="299" t="s">
        <v>1152</v>
      </c>
      <c r="I178" s="299" t="s">
        <v>1082</v>
      </c>
      <c r="J178" s="299">
        <v>255</v>
      </c>
      <c r="K178" s="342"/>
    </row>
    <row r="179" ht="15" customHeight="1">
      <c r="B179" s="321"/>
      <c r="C179" s="299" t="s">
        <v>109</v>
      </c>
      <c r="D179" s="299"/>
      <c r="E179" s="299"/>
      <c r="F179" s="320" t="s">
        <v>1080</v>
      </c>
      <c r="G179" s="299"/>
      <c r="H179" s="299" t="s">
        <v>1045</v>
      </c>
      <c r="I179" s="299" t="s">
        <v>1082</v>
      </c>
      <c r="J179" s="299">
        <v>10</v>
      </c>
      <c r="K179" s="342"/>
    </row>
    <row r="180" ht="15" customHeight="1">
      <c r="B180" s="321"/>
      <c r="C180" s="299" t="s">
        <v>110</v>
      </c>
      <c r="D180" s="299"/>
      <c r="E180" s="299"/>
      <c r="F180" s="320" t="s">
        <v>1080</v>
      </c>
      <c r="G180" s="299"/>
      <c r="H180" s="299" t="s">
        <v>1153</v>
      </c>
      <c r="I180" s="299" t="s">
        <v>1114</v>
      </c>
      <c r="J180" s="299"/>
      <c r="K180" s="342"/>
    </row>
    <row r="181" ht="15" customHeight="1">
      <c r="B181" s="321"/>
      <c r="C181" s="299" t="s">
        <v>1154</v>
      </c>
      <c r="D181" s="299"/>
      <c r="E181" s="299"/>
      <c r="F181" s="320" t="s">
        <v>1080</v>
      </c>
      <c r="G181" s="299"/>
      <c r="H181" s="299" t="s">
        <v>1155</v>
      </c>
      <c r="I181" s="299" t="s">
        <v>1114</v>
      </c>
      <c r="J181" s="299"/>
      <c r="K181" s="342"/>
    </row>
    <row r="182" ht="15" customHeight="1">
      <c r="B182" s="321"/>
      <c r="C182" s="299" t="s">
        <v>1143</v>
      </c>
      <c r="D182" s="299"/>
      <c r="E182" s="299"/>
      <c r="F182" s="320" t="s">
        <v>1080</v>
      </c>
      <c r="G182" s="299"/>
      <c r="H182" s="299" t="s">
        <v>1156</v>
      </c>
      <c r="I182" s="299" t="s">
        <v>1114</v>
      </c>
      <c r="J182" s="299"/>
      <c r="K182" s="342"/>
    </row>
    <row r="183" ht="15" customHeight="1">
      <c r="B183" s="321"/>
      <c r="C183" s="299" t="s">
        <v>112</v>
      </c>
      <c r="D183" s="299"/>
      <c r="E183" s="299"/>
      <c r="F183" s="320" t="s">
        <v>1086</v>
      </c>
      <c r="G183" s="299"/>
      <c r="H183" s="299" t="s">
        <v>1157</v>
      </c>
      <c r="I183" s="299" t="s">
        <v>1082</v>
      </c>
      <c r="J183" s="299">
        <v>50</v>
      </c>
      <c r="K183" s="342"/>
    </row>
    <row r="184" ht="15" customHeight="1">
      <c r="B184" s="321"/>
      <c r="C184" s="299" t="s">
        <v>1158</v>
      </c>
      <c r="D184" s="299"/>
      <c r="E184" s="299"/>
      <c r="F184" s="320" t="s">
        <v>1086</v>
      </c>
      <c r="G184" s="299"/>
      <c r="H184" s="299" t="s">
        <v>1159</v>
      </c>
      <c r="I184" s="299" t="s">
        <v>1160</v>
      </c>
      <c r="J184" s="299"/>
      <c r="K184" s="342"/>
    </row>
    <row r="185" ht="15" customHeight="1">
      <c r="B185" s="321"/>
      <c r="C185" s="299" t="s">
        <v>1161</v>
      </c>
      <c r="D185" s="299"/>
      <c r="E185" s="299"/>
      <c r="F185" s="320" t="s">
        <v>1086</v>
      </c>
      <c r="G185" s="299"/>
      <c r="H185" s="299" t="s">
        <v>1162</v>
      </c>
      <c r="I185" s="299" t="s">
        <v>1160</v>
      </c>
      <c r="J185" s="299"/>
      <c r="K185" s="342"/>
    </row>
    <row r="186" ht="15" customHeight="1">
      <c r="B186" s="321"/>
      <c r="C186" s="299" t="s">
        <v>1163</v>
      </c>
      <c r="D186" s="299"/>
      <c r="E186" s="299"/>
      <c r="F186" s="320" t="s">
        <v>1086</v>
      </c>
      <c r="G186" s="299"/>
      <c r="H186" s="299" t="s">
        <v>1164</v>
      </c>
      <c r="I186" s="299" t="s">
        <v>1160</v>
      </c>
      <c r="J186" s="299"/>
      <c r="K186" s="342"/>
    </row>
    <row r="187" ht="15" customHeight="1">
      <c r="B187" s="321"/>
      <c r="C187" s="354" t="s">
        <v>1165</v>
      </c>
      <c r="D187" s="299"/>
      <c r="E187" s="299"/>
      <c r="F187" s="320" t="s">
        <v>1086</v>
      </c>
      <c r="G187" s="299"/>
      <c r="H187" s="299" t="s">
        <v>1166</v>
      </c>
      <c r="I187" s="299" t="s">
        <v>1167</v>
      </c>
      <c r="J187" s="355" t="s">
        <v>1168</v>
      </c>
      <c r="K187" s="342"/>
    </row>
    <row r="188" ht="15" customHeight="1">
      <c r="B188" s="321"/>
      <c r="C188" s="305" t="s">
        <v>41</v>
      </c>
      <c r="D188" s="299"/>
      <c r="E188" s="299"/>
      <c r="F188" s="320" t="s">
        <v>1080</v>
      </c>
      <c r="G188" s="299"/>
      <c r="H188" s="295" t="s">
        <v>1169</v>
      </c>
      <c r="I188" s="299" t="s">
        <v>1170</v>
      </c>
      <c r="J188" s="299"/>
      <c r="K188" s="342"/>
    </row>
    <row r="189" ht="15" customHeight="1">
      <c r="B189" s="321"/>
      <c r="C189" s="305" t="s">
        <v>1171</v>
      </c>
      <c r="D189" s="299"/>
      <c r="E189" s="299"/>
      <c r="F189" s="320" t="s">
        <v>1080</v>
      </c>
      <c r="G189" s="299"/>
      <c r="H189" s="299" t="s">
        <v>1172</v>
      </c>
      <c r="I189" s="299" t="s">
        <v>1114</v>
      </c>
      <c r="J189" s="299"/>
      <c r="K189" s="342"/>
    </row>
    <row r="190" ht="15" customHeight="1">
      <c r="B190" s="321"/>
      <c r="C190" s="305" t="s">
        <v>1173</v>
      </c>
      <c r="D190" s="299"/>
      <c r="E190" s="299"/>
      <c r="F190" s="320" t="s">
        <v>1080</v>
      </c>
      <c r="G190" s="299"/>
      <c r="H190" s="299" t="s">
        <v>1174</v>
      </c>
      <c r="I190" s="299" t="s">
        <v>1114</v>
      </c>
      <c r="J190" s="299"/>
      <c r="K190" s="342"/>
    </row>
    <row r="191" ht="15" customHeight="1">
      <c r="B191" s="321"/>
      <c r="C191" s="305" t="s">
        <v>1175</v>
      </c>
      <c r="D191" s="299"/>
      <c r="E191" s="299"/>
      <c r="F191" s="320" t="s">
        <v>1086</v>
      </c>
      <c r="G191" s="299"/>
      <c r="H191" s="299" t="s">
        <v>1176</v>
      </c>
      <c r="I191" s="299" t="s">
        <v>1114</v>
      </c>
      <c r="J191" s="299"/>
      <c r="K191" s="342"/>
    </row>
    <row r="192" ht="15" customHeight="1">
      <c r="B192" s="348"/>
      <c r="C192" s="356"/>
      <c r="D192" s="330"/>
      <c r="E192" s="330"/>
      <c r="F192" s="330"/>
      <c r="G192" s="330"/>
      <c r="H192" s="330"/>
      <c r="I192" s="330"/>
      <c r="J192" s="330"/>
      <c r="K192" s="349"/>
    </row>
    <row r="193" ht="18.75" customHeight="1">
      <c r="B193" s="295"/>
      <c r="C193" s="299"/>
      <c r="D193" s="299"/>
      <c r="E193" s="299"/>
      <c r="F193" s="320"/>
      <c r="G193" s="299"/>
      <c r="H193" s="299"/>
      <c r="I193" s="299"/>
      <c r="J193" s="299"/>
      <c r="K193" s="295"/>
    </row>
    <row r="194" ht="18.75" customHeight="1">
      <c r="B194" s="295"/>
      <c r="C194" s="299"/>
      <c r="D194" s="299"/>
      <c r="E194" s="299"/>
      <c r="F194" s="320"/>
      <c r="G194" s="299"/>
      <c r="H194" s="299"/>
      <c r="I194" s="299"/>
      <c r="J194" s="299"/>
      <c r="K194" s="295"/>
    </row>
    <row r="195" ht="18.75" customHeight="1">
      <c r="B195" s="306"/>
      <c r="C195" s="306"/>
      <c r="D195" s="306"/>
      <c r="E195" s="306"/>
      <c r="F195" s="306"/>
      <c r="G195" s="306"/>
      <c r="H195" s="306"/>
      <c r="I195" s="306"/>
      <c r="J195" s="306"/>
      <c r="K195" s="306"/>
    </row>
    <row r="196" ht="13.5">
      <c r="B196" s="285"/>
      <c r="C196" s="286"/>
      <c r="D196" s="286"/>
      <c r="E196" s="286"/>
      <c r="F196" s="286"/>
      <c r="G196" s="286"/>
      <c r="H196" s="286"/>
      <c r="I196" s="286"/>
      <c r="J196" s="286"/>
      <c r="K196" s="287"/>
    </row>
    <row r="197" ht="21">
      <c r="B197" s="288"/>
      <c r="C197" s="289" t="s">
        <v>1177</v>
      </c>
      <c r="D197" s="289"/>
      <c r="E197" s="289"/>
      <c r="F197" s="289"/>
      <c r="G197" s="289"/>
      <c r="H197" s="289"/>
      <c r="I197" s="289"/>
      <c r="J197" s="289"/>
      <c r="K197" s="290"/>
    </row>
    <row r="198" ht="25.5" customHeight="1">
      <c r="B198" s="288"/>
      <c r="C198" s="357" t="s">
        <v>1178</v>
      </c>
      <c r="D198" s="357"/>
      <c r="E198" s="357"/>
      <c r="F198" s="357" t="s">
        <v>1179</v>
      </c>
      <c r="G198" s="358"/>
      <c r="H198" s="357" t="s">
        <v>1180</v>
      </c>
      <c r="I198" s="357"/>
      <c r="J198" s="357"/>
      <c r="K198" s="290"/>
    </row>
    <row r="199" ht="5.25" customHeight="1">
      <c r="B199" s="321"/>
      <c r="C199" s="318"/>
      <c r="D199" s="318"/>
      <c r="E199" s="318"/>
      <c r="F199" s="318"/>
      <c r="G199" s="299"/>
      <c r="H199" s="318"/>
      <c r="I199" s="318"/>
      <c r="J199" s="318"/>
      <c r="K199" s="342"/>
    </row>
    <row r="200" ht="15" customHeight="1">
      <c r="B200" s="321"/>
      <c r="C200" s="299" t="s">
        <v>1170</v>
      </c>
      <c r="D200" s="299"/>
      <c r="E200" s="299"/>
      <c r="F200" s="320" t="s">
        <v>42</v>
      </c>
      <c r="G200" s="299"/>
      <c r="H200" s="299" t="s">
        <v>1181</v>
      </c>
      <c r="I200" s="299"/>
      <c r="J200" s="299"/>
      <c r="K200" s="342"/>
    </row>
    <row r="201" ht="15" customHeight="1">
      <c r="B201" s="321"/>
      <c r="C201" s="327"/>
      <c r="D201" s="299"/>
      <c r="E201" s="299"/>
      <c r="F201" s="320" t="s">
        <v>43</v>
      </c>
      <c r="G201" s="299"/>
      <c r="H201" s="299" t="s">
        <v>1182</v>
      </c>
      <c r="I201" s="299"/>
      <c r="J201" s="299"/>
      <c r="K201" s="342"/>
    </row>
    <row r="202" ht="15" customHeight="1">
      <c r="B202" s="321"/>
      <c r="C202" s="327"/>
      <c r="D202" s="299"/>
      <c r="E202" s="299"/>
      <c r="F202" s="320" t="s">
        <v>46</v>
      </c>
      <c r="G202" s="299"/>
      <c r="H202" s="299" t="s">
        <v>1183</v>
      </c>
      <c r="I202" s="299"/>
      <c r="J202" s="299"/>
      <c r="K202" s="342"/>
    </row>
    <row r="203" ht="15" customHeight="1">
      <c r="B203" s="321"/>
      <c r="C203" s="299"/>
      <c r="D203" s="299"/>
      <c r="E203" s="299"/>
      <c r="F203" s="320" t="s">
        <v>44</v>
      </c>
      <c r="G203" s="299"/>
      <c r="H203" s="299" t="s">
        <v>1184</v>
      </c>
      <c r="I203" s="299"/>
      <c r="J203" s="299"/>
      <c r="K203" s="342"/>
    </row>
    <row r="204" ht="15" customHeight="1">
      <c r="B204" s="321"/>
      <c r="C204" s="299"/>
      <c r="D204" s="299"/>
      <c r="E204" s="299"/>
      <c r="F204" s="320" t="s">
        <v>45</v>
      </c>
      <c r="G204" s="299"/>
      <c r="H204" s="299" t="s">
        <v>1185</v>
      </c>
      <c r="I204" s="299"/>
      <c r="J204" s="299"/>
      <c r="K204" s="342"/>
    </row>
    <row r="205" ht="15" customHeight="1">
      <c r="B205" s="321"/>
      <c r="C205" s="299"/>
      <c r="D205" s="299"/>
      <c r="E205" s="299"/>
      <c r="F205" s="320"/>
      <c r="G205" s="299"/>
      <c r="H205" s="299"/>
      <c r="I205" s="299"/>
      <c r="J205" s="299"/>
      <c r="K205" s="342"/>
    </row>
    <row r="206" ht="15" customHeight="1">
      <c r="B206" s="321"/>
      <c r="C206" s="299" t="s">
        <v>1126</v>
      </c>
      <c r="D206" s="299"/>
      <c r="E206" s="299"/>
      <c r="F206" s="320" t="s">
        <v>78</v>
      </c>
      <c r="G206" s="299"/>
      <c r="H206" s="299" t="s">
        <v>1186</v>
      </c>
      <c r="I206" s="299"/>
      <c r="J206" s="299"/>
      <c r="K206" s="342"/>
    </row>
    <row r="207" ht="15" customHeight="1">
      <c r="B207" s="321"/>
      <c r="C207" s="327"/>
      <c r="D207" s="299"/>
      <c r="E207" s="299"/>
      <c r="F207" s="320" t="s">
        <v>1023</v>
      </c>
      <c r="G207" s="299"/>
      <c r="H207" s="299" t="s">
        <v>1024</v>
      </c>
      <c r="I207" s="299"/>
      <c r="J207" s="299"/>
      <c r="K207" s="342"/>
    </row>
    <row r="208" ht="15" customHeight="1">
      <c r="B208" s="321"/>
      <c r="C208" s="299"/>
      <c r="D208" s="299"/>
      <c r="E208" s="299"/>
      <c r="F208" s="320" t="s">
        <v>1021</v>
      </c>
      <c r="G208" s="299"/>
      <c r="H208" s="299" t="s">
        <v>1187</v>
      </c>
      <c r="I208" s="299"/>
      <c r="J208" s="299"/>
      <c r="K208" s="342"/>
    </row>
    <row r="209" ht="15" customHeight="1">
      <c r="B209" s="359"/>
      <c r="C209" s="327"/>
      <c r="D209" s="327"/>
      <c r="E209" s="327"/>
      <c r="F209" s="320" t="s">
        <v>1025</v>
      </c>
      <c r="G209" s="305"/>
      <c r="H209" s="346" t="s">
        <v>1026</v>
      </c>
      <c r="I209" s="346"/>
      <c r="J209" s="346"/>
      <c r="K209" s="360"/>
    </row>
    <row r="210" ht="15" customHeight="1">
      <c r="B210" s="359"/>
      <c r="C210" s="327"/>
      <c r="D210" s="327"/>
      <c r="E210" s="327"/>
      <c r="F210" s="320" t="s">
        <v>1027</v>
      </c>
      <c r="G210" s="305"/>
      <c r="H210" s="346" t="s">
        <v>1188</v>
      </c>
      <c r="I210" s="346"/>
      <c r="J210" s="346"/>
      <c r="K210" s="360"/>
    </row>
    <row r="211" ht="15" customHeight="1">
      <c r="B211" s="359"/>
      <c r="C211" s="327"/>
      <c r="D211" s="327"/>
      <c r="E211" s="327"/>
      <c r="F211" s="361"/>
      <c r="G211" s="305"/>
      <c r="H211" s="362"/>
      <c r="I211" s="362"/>
      <c r="J211" s="362"/>
      <c r="K211" s="360"/>
    </row>
    <row r="212" ht="15" customHeight="1">
      <c r="B212" s="359"/>
      <c r="C212" s="299" t="s">
        <v>1150</v>
      </c>
      <c r="D212" s="327"/>
      <c r="E212" s="327"/>
      <c r="F212" s="320">
        <v>1</v>
      </c>
      <c r="G212" s="305"/>
      <c r="H212" s="346" t="s">
        <v>1189</v>
      </c>
      <c r="I212" s="346"/>
      <c r="J212" s="346"/>
      <c r="K212" s="360"/>
    </row>
    <row r="213" ht="15" customHeight="1">
      <c r="B213" s="359"/>
      <c r="C213" s="327"/>
      <c r="D213" s="327"/>
      <c r="E213" s="327"/>
      <c r="F213" s="320">
        <v>2</v>
      </c>
      <c r="G213" s="305"/>
      <c r="H213" s="346" t="s">
        <v>1190</v>
      </c>
      <c r="I213" s="346"/>
      <c r="J213" s="346"/>
      <c r="K213" s="360"/>
    </row>
    <row r="214" ht="15" customHeight="1">
      <c r="B214" s="359"/>
      <c r="C214" s="327"/>
      <c r="D214" s="327"/>
      <c r="E214" s="327"/>
      <c r="F214" s="320">
        <v>3</v>
      </c>
      <c r="G214" s="305"/>
      <c r="H214" s="346" t="s">
        <v>1191</v>
      </c>
      <c r="I214" s="346"/>
      <c r="J214" s="346"/>
      <c r="K214" s="360"/>
    </row>
    <row r="215" ht="15" customHeight="1">
      <c r="B215" s="359"/>
      <c r="C215" s="327"/>
      <c r="D215" s="327"/>
      <c r="E215" s="327"/>
      <c r="F215" s="320">
        <v>4</v>
      </c>
      <c r="G215" s="305"/>
      <c r="H215" s="346" t="s">
        <v>1192</v>
      </c>
      <c r="I215" s="346"/>
      <c r="J215" s="346"/>
      <c r="K215" s="360"/>
    </row>
    <row r="216" ht="12.75" customHeight="1">
      <c r="B216" s="363"/>
      <c r="C216" s="364"/>
      <c r="D216" s="364"/>
      <c r="E216" s="364"/>
      <c r="F216" s="364"/>
      <c r="G216" s="364"/>
      <c r="H216" s="364"/>
      <c r="I216" s="364"/>
      <c r="J216" s="364"/>
      <c r="K216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Roman</dc:creator>
  <cp:lastModifiedBy>Roman</cp:lastModifiedBy>
  <dcterms:created xsi:type="dcterms:W3CDTF">2019-05-06T06:23:45Z</dcterms:created>
  <dcterms:modified xsi:type="dcterms:W3CDTF">2019-05-06T06:23:55Z</dcterms:modified>
</cp:coreProperties>
</file>